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1"/>
  </bookViews>
  <sheets>
    <sheet name="1" sheetId="1" r:id="rId1"/>
    <sheet name="1.1" sheetId="2" r:id="rId2"/>
    <sheet name="1.2" sheetId="3" r:id="rId3"/>
    <sheet name="2" sheetId="4" r:id="rId4"/>
    <sheet name="2 (2)" sheetId="5" r:id="rId5"/>
    <sheet name="3" sheetId="6" r:id="rId6"/>
    <sheet name="4" sheetId="7" r:id="rId7"/>
    <sheet name="4.1" sheetId="8" r:id="rId8"/>
    <sheet name="4.2" sheetId="9" r:id="rId9"/>
    <sheet name="5" sheetId="10" r:id="rId10"/>
    <sheet name="6" sheetId="11" r:id="rId11"/>
    <sheet name="7" sheetId="12" r:id="rId12"/>
  </sheets>
  <definedNames/>
  <calcPr fullCalcOnLoad="1"/>
</workbook>
</file>

<file path=xl/sharedStrings.xml><?xml version="1.0" encoding="utf-8"?>
<sst xmlns="http://schemas.openxmlformats.org/spreadsheetml/2006/main" count="592" uniqueCount="255">
  <si>
    <t xml:space="preserve"> Информация о тарифах на товары и услуги и надбавках к тарифам в сфере водоотведения и (или) очистки сточных вод</t>
  </si>
  <si>
    <t>Тариф на водоотведение и (или) очистку сточных вод, руб/м3</t>
  </si>
  <si>
    <t>Форма 1.1.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</si>
  <si>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</si>
  <si>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</si>
  <si>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</si>
  <si>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Форма 1.2.</t>
  </si>
  <si>
    <t>Тариф  на подключение к системе водоотведения или объекту очистки сточных вод, руб./м3/час</t>
  </si>
  <si>
    <t>Наименование организации</t>
  </si>
  <si>
    <t>ИНН</t>
  </si>
  <si>
    <t>КПП</t>
  </si>
  <si>
    <t>Местонахождение (адрес)</t>
  </si>
  <si>
    <t>640000, г.Курган, ул.Набережная, 12 </t>
  </si>
  <si>
    <t>Атрибуты решения по принятому тарифу                                         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</si>
  <si>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</si>
  <si>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</si>
  <si>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</si>
  <si>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</si>
  <si>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руб./м3</t>
  </si>
  <si>
    <t>Атрибуты решения по принятой надбавке к тарифу организаций (наименование, дата, номер)</t>
  </si>
  <si>
    <t>Надбавка к тарифу организаций на водоотведение и (или) очистку сточных вод, руб./м3</t>
  </si>
  <si>
    <t>Форма 1.2  Информация о тарифах на подключение к системе водоотведения или объекту очистки сточных вод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</si>
  <si>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</si>
  <si>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 xml:space="preserve"> - </t>
  </si>
  <si>
    <t>Период действия установленного тарифа</t>
  </si>
  <si>
    <t>Наименование</t>
  </si>
  <si>
    <t>Показатель</t>
  </si>
  <si>
    <t>Атрибуты решения по принятому тарифу на подключение организаций к системе водоотведения или объекту очистки сточных вод                                                  (наименование, дата, номер)</t>
  </si>
  <si>
    <t>Тариф на подключение организаций к системе водоотведения или объекту очистки сточных , руб./м3/час</t>
  </si>
  <si>
    <t>2. Информация об  основных показателях финансово-хозяйственной деятельности  организации</t>
  </si>
  <si>
    <t>640000, г.Курган, ул.Набережная, 12</t>
  </si>
  <si>
    <t>Отчетный период</t>
  </si>
  <si>
    <t>Наименование показателя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</si>
  <si>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</si>
  <si>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</si>
  <si>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</si>
  <si>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услуг по перекачку и очистке сточных вод другими организациями</t>
  </si>
  <si>
    <t>-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</si>
  <si>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</si>
  <si>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</si>
  <si>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</si>
  <si>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</si>
  <si>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</si>
  <si>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</si>
  <si>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</si>
  <si>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</si>
  <si>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</si>
  <si>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</si>
  <si>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</si>
  <si>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</si>
  <si>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</si>
  <si>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</si>
  <si>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</si>
  <si>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</si>
  <si>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 xml:space="preserve">з) Объем сточных вод, принятых от потребителей оказываемых услуг (тыс. м3)                       </t>
  </si>
  <si>
    <t>и) Объем сточных вод, принятых от других регулируемых организаций в сфере водоотведения и (или) очистки сточных вод (тыс. м3)</t>
  </si>
  <si>
    <t xml:space="preserve">к) Объем сточных вод, пропущенных через очистные сооружения (тыс. м3)       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</si>
  <si>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</si>
  <si>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</si>
  <si>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 xml:space="preserve">н) Среднесписочная численность основного производственного персонала (человек)   </t>
  </si>
  <si>
    <t xml:space="preserve">Наименование 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</si>
  <si>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</si>
  <si>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</si>
  <si>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</si>
  <si>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</si>
  <si>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</si>
  <si>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</si>
  <si>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Источник финансирования</t>
  </si>
  <si>
    <t>Всего, в том числе</t>
  </si>
  <si>
    <t>д) Показатели эффективности реализации инвестиционной программы¹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</si>
  <si>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</si>
  <si>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</si>
  <si>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</si>
  <si>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</si>
  <si>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</si>
  <si>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Отношение суммы произведений продолжительности отключений и количества потребителей, в отношении которых были допущены отключения от каждого из этих отключений к общему числу потребителей</t>
  </si>
  <si>
    <t>Продолжительность (бесперебойность) поставки товаров и услуг (час./день)</t>
  </si>
  <si>
    <t>Отношение количества часов предоставления услуг к количеству дней в отчетном периоде</t>
  </si>
  <si>
    <t>Износ систем коммунальной инфраструктуры (%), в том числе:</t>
  </si>
  <si>
    <t>Отношение фактического срока службы оборудования к сумме нормативного и возможного остаточного срока. (Фактический срок службы оборудования - период времени, прошедший со дня ввода объекта в эксплуатацию до даты опубликования данных. Нормативный срок служ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</si>
  <si>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</si>
  <si>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</si>
  <si>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</si>
  <si>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Отношение численности населения, получающего услуги водоотведения к численности населения в муниципальном образовании</t>
  </si>
  <si>
    <t>Удельное водоотведение (куб.м/чел)</t>
  </si>
  <si>
    <t>Отношение объема реализации товаров и услуг к численности населения получающего услуги организации</t>
  </si>
  <si>
    <t xml:space="preserve">   Численность населения, получающего услуги данной организации (чел.)</t>
  </si>
  <si>
    <t>Численность населения, проживающего в многоквартирных и жилых домах, подключенных к системам коммунальной инфраструктуры централизованного водоотведения.</t>
  </si>
  <si>
    <t xml:space="preserve">   Объем сточных вод, отведенный от всех потребителей - население, ТСЖ, ЖСК и др. (тыс.куб.м)</t>
  </si>
  <si>
    <t>Количество отведенных стоков от всех потребителей, определенных по показаниям приборов учета, в случае их отсутствия - по нормативам, в порядке, определенном законодательством.</t>
  </si>
  <si>
    <t>Расход электороэнергии на очистку 1 куб.м. стоков, кВт*ч/куб.м.</t>
  </si>
  <si>
    <t>Отношение количества электрической энергии, используемой на утилизацию стоков к объему очищенных сточных вод.</t>
  </si>
  <si>
    <t>Расход электороэнергии на передачу 1 куб.м. стоков, кВт*ч/куб.м.</t>
  </si>
  <si>
    <t>Отношение количества электрической энергии, используемой на транспортировку стоков к объему  сточных вод.</t>
  </si>
  <si>
    <t>Количество аварий, всего, ед.</t>
  </si>
  <si>
    <t>В системе канализаций аварией являются нарушения режима работы и (или) их закупорка, приводящие к прекращению отведения сточных вод, массовому сбросу неочищенных сточных вод в водоемы или на рельеф, подвалы жилых домов.</t>
  </si>
  <si>
    <t>Количество аварий на 1 км сетей, ед.</t>
  </si>
  <si>
    <t>Отношение количества аварий на системах коммунальной инфраструктуры к общей протяженности сетей.</t>
  </si>
  <si>
    <t>Производительность труда на 1 человека, тыс. руб./чел.</t>
  </si>
  <si>
    <t>Отношение объема реализации товаров и услуг (тыс.руб.) к численности персонала организации</t>
  </si>
  <si>
    <t>Другие показатели, предусмотренные инвестиционной программой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</si>
  <si>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</si>
  <si>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</si>
  <si>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</si>
  <si>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</si>
  <si>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</si>
  <si>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</si>
  <si>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</si>
  <si>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</si>
  <si>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</si>
  <si>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</t>
  </si>
  <si>
    <t>640000, г.Курган ул.Набережная,12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</si>
  <si>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</si>
  <si>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</si>
  <si>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</si>
  <si>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сточных вод²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</si>
  <si>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</si>
  <si>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</si>
  <si>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</si>
  <si>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</si>
  <si>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 ПТО</t>
  </si>
  <si>
    <t>Телефон</t>
  </si>
  <si>
    <t> 8(3522) 46-68-53</t>
  </si>
  <si>
    <t>Адрес</t>
  </si>
  <si>
    <t> 640000, г.Курган ул.Набережная  12</t>
  </si>
  <si>
    <t>e-mail</t>
  </si>
  <si>
    <t>pto@vodokanal.kgn.ru</t>
  </si>
  <si>
    <t>Сайт</t>
  </si>
  <si>
    <t>www.45kvk.ru</t>
  </si>
  <si>
    <t>1. Форма заявки на подключение к системе водоотведения или объекту очистки сточных вод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</si>
  <si>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</si>
  <si>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</si>
  <si>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</si>
  <si>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r>
      <t>Наименование показателей</t>
    </r>
    <r>
      <rPr>
        <vertAlign val="superscript"/>
        <sz val="10"/>
        <rFont val="Arial"/>
        <family val="2"/>
      </rPr>
      <t>2</t>
    </r>
  </si>
  <si>
    <r>
      <t>Наименование мероприятия</t>
    </r>
    <r>
      <rPr>
        <vertAlign val="superscript"/>
        <sz val="10"/>
        <rFont val="Arial"/>
        <family val="2"/>
      </rPr>
      <t>3</t>
    </r>
  </si>
  <si>
    <t>Модернизация КНС №14 11 микрорайон, ул.Фурманова,14</t>
  </si>
  <si>
    <t>Модернизация канализационного коллектора № 15 Д=800мм L=518м; Д=1000 L=3600м; Д=400 L=245м; 
Д=315 L=518м от ул.Алексеева по ул.Мостостроителей – ул.Витебского  до КНС №14</t>
  </si>
  <si>
    <t>Модернизация коллектора №17 Д=1000мм L=1500м от врезки ТЭЦ-2 до КНС №3</t>
  </si>
  <si>
    <t>Модернизация напорной канализации
2Д=800мм L=5600м от КНС № 14 до коллектора № 17</t>
  </si>
  <si>
    <t>Строительство канализационного коллектора №33 Д=710мм L=3800м 14 микрорайон</t>
  </si>
  <si>
    <t>Строительство разводящих сетей канализации
Д=315мм L=45м; Д=225мм L=80м 3 микрорайон (позиция 25), многоэтажная жилая застройка, (S=1,10Га, 120 квартир (перспектива)</t>
  </si>
  <si>
    <t>Строительство разводящих сетей канализации
Д=315мм L=365м; Д=225мм L=1038м 4 микрорайон, многоэтажная жилая застройка (S=29,20Га, 456 квартир (перспектива)</t>
  </si>
  <si>
    <t>Строительство разводящих сетей канализации
Д=315мм L=52м; Д=225мм L=104м 5 микрорайон (позиция 7), многоэтажная жилая застройка (S=2,30Га, 547 квартир (перспектива)</t>
  </si>
  <si>
    <t>Строительство разводящих сетей канализации
Д=315мм L=42м; Д=225мм L=75м 5 микрорайон (позиция 12), многоэтажная жилая застройка (S=0,11Га, 280 квартир (перспектива)</t>
  </si>
  <si>
    <t>Строительство разводящих сетей канализации
Д=315мм L=48м; Д=225мм L=68м 5 микрорайон (позиция 16), многоэтажная жилая застройка (S=1,48Га, 36 квартир (перспектива)</t>
  </si>
  <si>
    <t>Строительство разводящих сетей канализации
Д=315мм L=56м; Д=225мм L=112м 5 микрорайон (позиция 18), многоэтажная жилая застройка (S=2,48Га, 320 квартир (перспектива)</t>
  </si>
  <si>
    <t>Строительство разводящих сетей канализации
Д=315мм L=68м; Д=225мм L=56м 5 микрорайон (позиция 19), многоэтажная жилая застройка (S=1,24Га, 240 квартир (перспектива)</t>
  </si>
  <si>
    <t>Строительство разводящих сетей канализации
Д=315мм L=64м; Д=225мм L=69м 6 микрорайон, многоэтажная жилая застройка (S=0,64Га, 440 квартир (перспектива)</t>
  </si>
  <si>
    <t>Строительство разводящих сетей канализации
Д=315мм L=56м; Д=225мм L=73м 6а микрорайон (позиция 18), многоэтажная жилая застройка (S=0,73Га, 69 квартир (перспектива)</t>
  </si>
  <si>
    <t>Блок 1. Заозерный район</t>
  </si>
  <si>
    <t>Блок 2. Западный район</t>
  </si>
  <si>
    <t>Модернизация самотечного коллектора 
Д=500мм L=975м по ул.Панфилова- ул.Дзержинского от ул.Земнухова до ул.Ястржембского</t>
  </si>
  <si>
    <t>Модернизация самотечного коллектора  
Д=315мм L= 995м от жилого дома по ул.Бажова,65 по пер.Энгельса -ул.Артёма до КНС №10</t>
  </si>
  <si>
    <t>Модернизация самотечного коллектора  
Д=630мм L=1200м от ул.Профсоюзной  по ул.Галкинской-ул.Ново-Галкинской-ул.Артёма до КНС №10</t>
  </si>
  <si>
    <t>Модернизация самотечного коллектора №25 
Д=630мм L= 1755м от жилого дома по  пр.Конституции,2 до КНС №13</t>
  </si>
  <si>
    <t>Модернизация канализацианных  напорных коллекторов 
2Д=800мм L= 8190м от КНС №2 до ул.Ястржембского</t>
  </si>
  <si>
    <t>Строительство сетей канализации
Д=315мм L=9750м от поселков Новый город,  Пригородного, микрорайона Черемухово, поселков Осиновки,  Арбинки до пр.Конституции</t>
  </si>
  <si>
    <t>Строительство разводящих сетей канализации
Д=315мм L=234м поселок Новый город, индивидуальная жилая застройка (S=121,25Га, 319 домов (перспектива), 127 домов (фактически)</t>
  </si>
  <si>
    <t>Строительство разводящих сетей канализации
Д=315мм L=358м поселок Пригородный, индивидуальная жилая застройка (S=185,50Га, 239 домов (перспектива), 52 дома (фактически)</t>
  </si>
  <si>
    <t>Строительство разводящих сетей канализации
Д=315мм L=328м микрорайон Черемухово, индивидуальная жилая застройка (S=170,10Га, 139 домов (перспектива), 109 домов (фактически)</t>
  </si>
  <si>
    <t>Строительство разводящих сетей канализации
Д=315мм L=52м поселок Осиновка, индивидуальная жилая застройка (S=26,98Га, 536 домов (перспектива), 24 дома (фактически)</t>
  </si>
  <si>
    <t>Строительство разводящих сетей канализации
Д=315мм L=29м поселок Западный, многоэтажная жилая застройка S=14,99Га, 961 квартира (перспектива)</t>
  </si>
  <si>
    <t>Блок 3</t>
  </si>
  <si>
    <t xml:space="preserve">Строительство канализационной насосной станции  микрорайонаУтяк </t>
  </si>
  <si>
    <t>Строительство разводящих сетей канализации
Д=315мм L=941м; Д=225мм L=941м микрорайон Утяк, индивидуальная жилая застройка (S=87,67Га, 330 домов (перспектива), 500 домов (фактически)</t>
  </si>
  <si>
    <t>Строительство разводящих сетей канализации
Д=315мм L=559м; Д=225мм L=559м станция Утяк, индивидуальная жилая застройка (S=52,08Га, 95 домов (фактически)</t>
  </si>
  <si>
    <t>Блок 4</t>
  </si>
  <si>
    <t>Модернизация коллектора
Д=500мм L=1755м по ул.К.Маркса от ул.Односторонка до ул.Блюхера</t>
  </si>
  <si>
    <t>Модернизация коллектора  
Д=315мм L=1619м от жилого дома по  ул.Односторонка, 147 по ул.К.Маркса до ул.Куйбышева</t>
  </si>
  <si>
    <t>Модернизация коллектора 
Д=710мм L=1651м по ул. Гоголя - ул.Кравченко от ул.Савельева до ул.Куйбышева</t>
  </si>
  <si>
    <t>Модернизация главного коллектора 
Д=1000мм L= 7570м от ул.Томина-ул.Пролетарской-ул.Куйбышева до ГНС по ул. Куйбышева,163</t>
  </si>
  <si>
    <t>Модернизация коллектора 
Д=200мм на Д=400 мм L= 940м по ул.Куйбышева от ЗДС до ул.Пролетарской</t>
  </si>
  <si>
    <t>Модернизация коллектора
Д=1000мм L=682,5м по ул.Блюхера от ул.К.Маркса до КНС №5</t>
  </si>
  <si>
    <t>Модернизация коллектора 
Д=315мм L=900м по  ул.Башняговского от  жилого дома по ул.Кирова,102 до КНС №4</t>
  </si>
  <si>
    <t>Модернизация канализационных напорных коллекторов  Д=1000мм L=2700м от ГНС до очистных сооружений канализации</t>
  </si>
  <si>
    <t>Модернизация канализационных напорных коллекторов  Д=600мм L=1657,5м от КНС № 4 по             ул. Станционной - ул. Пролетарской - пр. Машиностроителей до главного северного коллектора по ул. Дзержинского</t>
  </si>
  <si>
    <t>Строительство канализационной насосной станции № 6 в районе ул.Климова-ул.Красина-ул.Томина-р.Тобол, со строительством самотечного и напорного коллекторов до главного коллектора по ул.Куйбышева.</t>
  </si>
  <si>
    <t>Строительство разводящих сетей канализации
Д=225мм L=734м в кварталах улиц Красина - Куйбышева –Томина – реки Тобол,
многоэтажная жилая застройка (S=9,70Га, 200 квартир (перспектива)</t>
  </si>
  <si>
    <t>Строительство разводящих сетей канализации
Д=225мм L=26м в кварталах улиц Красина – К.Мяготина – Кирова - Проходной,
многоэтажная жилая застройка (S=0,34Га, 60 квартир (перспектива)</t>
  </si>
  <si>
    <t>Строительство разводящих сетей канализации
Д=225мм L=29м в кварталах улиц Гоголя – Б.Петрова – К.Маркса - Орлова,
многоэтажная жилая застройка (S=0,38Га, 83 квартиры (перспектива)</t>
  </si>
  <si>
    <t>Строительство разводящих сетей канализации
Д=225мм L=27м в кварталах улиц  Ленина – Климова – Комсомольская – реки Тобол,
многоэтажная жилая застройка (S=0,36Га, 136 квартир (перспектива)</t>
  </si>
  <si>
    <t>Блок 5</t>
  </si>
  <si>
    <t>Модернизация ОСК (Керамзитный) поселок Керамзитовый</t>
  </si>
  <si>
    <t>Строительство разводящих сетей канализации
Д=160мм L=2245м поселок Керамзитовый,
индивидуальная жилая застройка
(S=69,00Га, 300 домов (перспектива), 54 дома (фактически)</t>
  </si>
  <si>
    <t>Строительство разводящих сетей канализации
Д=160мм L=755м поселок Ключи,
индивидуальная жилая застройка (S=23,20Га, 40 домов (фактически)</t>
  </si>
  <si>
    <t>Потребность в финансовых средствах на 2012 год, тыс. руб.</t>
  </si>
  <si>
    <t>Договор аренды на время строительства, инвентаризация и регистрация</t>
  </si>
  <si>
    <t>Утверждено на 2012год</t>
  </si>
  <si>
    <t>е) Использование инвестиционных средств за 2012 год</t>
  </si>
  <si>
    <t>В течение 2012 года</t>
  </si>
  <si>
    <t>тариф на подключение</t>
  </si>
  <si>
    <t xml:space="preserve">    - повышение надежности сетей и сооружений систем водоснабжения и водоотведения (далее – системы водоснабжения и водоотведения);
    - увеличение пропускной способности систем водоснабжения и водоотведения для обеспечения подключения вновь строящихся (реконструируемых) объектов;
    - экономия электрической энергии в результате перекладки сетей водопровода с применением современных материалов.</t>
  </si>
  <si>
    <t>2011-2015 годы</t>
  </si>
  <si>
    <t>Договор аренды на время строительства, инвентаризация и регистрация разводящих сетей</t>
  </si>
  <si>
    <t>Для подключения объекта капитального строительства к сетям инженерно-технического обеспечения заказчик направляет исполнителю:</t>
  </si>
  <si>
    <t>1. Заявление о подключении, содержащее полное и сокращенное наименования заказчика (для физических лиц - фамилия, имя, отчество), его местонахождение и почтовый адрес; информацию о сроках строительства (реконструкции) и ввода в эксплуатацию строящегося (реконструируемого) объекта; размер необходимой подключаемой нагрузки (баланс водопотребления и водоотведения подключаемого объекта, с указанием видов водопользования, в том числе при пожаротушении); сведения о назначении объекта, высоте и об этажности здания.</t>
  </si>
  <si>
    <t>4.Ситуационный план расположения объекта с привязкой к территории населенного пункта.</t>
  </si>
  <si>
    <t>5.Топографическую карту участка в масштабе 1:500, согласованную с эксплуатирующими организациями.</t>
  </si>
  <si>
    <t>Договор о подключении к системе водоснабжения и (или) водоотведения</t>
  </si>
  <si>
    <t>1. Общие положения</t>
  </si>
  <si>
    <t>2. Предмет договора: определяет обязательства сторон по подключению к системе водоснабжения и (или) водоотведения (в соответствии с постановлением Правительства РФ №360 от 09.06.2007 года П.3).</t>
  </si>
  <si>
    <t>3. Права и обязанности сторон (в соответствии с постановлением Правительства РФ №360 от 09.06.2007 года П.20, 21, 22, 23).</t>
  </si>
  <si>
    <t>4. Размер платы за подключение  и порядок расчетов по договору (в соответствии с постановлением Правительства РФ №360 от 09.06.2007 года П.14).</t>
  </si>
  <si>
    <t>5. Ответсвенность сторон и условия расторжения договора</t>
  </si>
  <si>
    <t>6. Разрешение споров</t>
  </si>
  <si>
    <t>7. Прочие условия</t>
  </si>
  <si>
    <t>8. Юридические рареса, реквизиты и подписи сторон.</t>
  </si>
  <si>
    <t>Приложения к договору</t>
  </si>
  <si>
    <t>1. Условия подключения строящегося (реконструируемого) объекта капитального строительства Заказчика к коммунальным сетям водоснабжения и водоотведения.</t>
  </si>
  <si>
    <t>2. Баланс водопотребления и водоотведения</t>
  </si>
  <si>
    <t>3. Расчет платы за подключение к сетям коммунальной инфраструктуры</t>
  </si>
  <si>
    <t>2. Нотариально заверенные копии учредительных документов, а также документы, подтверждающие полномочия лица, подписавшего заявление.</t>
  </si>
  <si>
    <t>3. Правоустанавливающие документы на земельный участок.</t>
  </si>
  <si>
    <t xml:space="preserve"> Водоотведение </t>
  </si>
  <si>
    <t>Очистка сточных вод</t>
  </si>
  <si>
    <t>Форма 1.1 Информация о тарифе на водоотведение и очистку сточных вод и надбавках к тарифам на водоотведение и  очистку сточных вод¹¯²</t>
  </si>
  <si>
    <t>Департамент государственного регулирования</t>
  </si>
  <si>
    <t>цен и тарифов Курганской области</t>
  </si>
  <si>
    <t>Тариф на водоотведение, руб./м3</t>
  </si>
  <si>
    <t>14,57 руб.(без НДС)</t>
  </si>
  <si>
    <t>15,18 руб.(без НДС)</t>
  </si>
  <si>
    <t>Тариф на очистку сточных вод, руб./м3</t>
  </si>
  <si>
    <t>8,04 руб.(без НДС)</t>
  </si>
  <si>
    <t>постановление 25.11.2011 г. №8613</t>
  </si>
  <si>
    <t>Администрация города Кургана</t>
  </si>
  <si>
    <t>до принятия нового тарифа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</si>
  <si>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</si>
  <si>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</si>
  <si>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</si>
  <si>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</si>
  <si>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</si>
  <si>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</si>
  <si>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</si>
  <si>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</si>
  <si>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</si>
  <si>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</si>
  <si>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</si>
  <si>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</si>
  <si>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принятии</t>
  </si>
  <si>
    <t>Открытое акционерное общество «Курганводоканал» </t>
  </si>
  <si>
    <t>С 01.08.2012 г. по 31.08.2012 г. </t>
  </si>
  <si>
    <t>С 01.09.2012 г. по 30.06.2013 г. </t>
  </si>
  <si>
    <t>С 01.07.2013 г. по 31.12.2013 г. </t>
  </si>
  <si>
    <t>С 01.08.2012 г. по 30.06.2013 г. </t>
  </si>
  <si>
    <t>Открытое акционерное общество «Курганводоканал»</t>
  </si>
  <si>
    <t>2012 год</t>
  </si>
  <si>
    <t>Инвестиционная программа по развитию муниципальных систем водоснабжения и водоотведения Открытого акционерного общества «Курганводоканал» на 2011-2015 годы</t>
  </si>
  <si>
    <t>2013 год</t>
  </si>
  <si>
    <t>Постановление от 28.06.2012 г.№ 25-2</t>
  </si>
  <si>
    <t>Постановление от 28.12.2012 г.№ 56-2</t>
  </si>
  <si>
    <t>8,60 руб.(без НДС)</t>
  </si>
  <si>
    <t>16,25 руб.(без НДС)</t>
  </si>
  <si>
    <t> Газета " Курган и Курганцы" № 75(3270) от 14.07.2012 г.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</si>
  <si>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год¹</t>
  </si>
  <si>
    <t> Газета " Курган и Курганцы" № 5(3346) от 17.01.2013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</si>
</sst>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4" borderId="10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4" fillId="32" borderId="16" xfId="0" applyFont="1" applyFill="1" applyBorder="1" applyAlignment="1">
      <alignment vertical="top"/>
    </xf>
    <xf numFmtId="0" fontId="4" fillId="32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3" fillId="32" borderId="16" xfId="0" applyFont="1" applyFill="1" applyBorder="1" applyAlignment="1">
      <alignment vertical="top"/>
    </xf>
    <xf numFmtId="0" fontId="3" fillId="32" borderId="14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top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32" borderId="16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35" borderId="10" xfId="0" applyFont="1" applyFill="1" applyBorder="1" applyAlignment="1">
      <alignment wrapText="1"/>
    </xf>
    <xf numFmtId="0" fontId="10" fillId="35" borderId="12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7" xfId="0" applyFont="1" applyBorder="1" applyAlignment="1">
      <alignment wrapText="1"/>
    </xf>
    <xf numFmtId="0" fontId="3" fillId="4" borderId="15" xfId="0" applyFont="1" applyFill="1" applyBorder="1" applyAlignment="1">
      <alignment/>
    </xf>
    <xf numFmtId="0" fontId="4" fillId="32" borderId="16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0" fontId="3" fillId="36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2" borderId="16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4" fillId="32" borderId="15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top" wrapText="1"/>
    </xf>
    <xf numFmtId="0" fontId="4" fillId="35" borderId="1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6" borderId="15" xfId="0" applyFont="1" applyFill="1" applyBorder="1" applyAlignment="1">
      <alignment wrapText="1"/>
    </xf>
    <xf numFmtId="0" fontId="7" fillId="37" borderId="0" xfId="0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8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/>
    </xf>
    <xf numFmtId="4" fontId="3" fillId="35" borderId="15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4" fontId="3" fillId="35" borderId="15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3" fillId="35" borderId="22" xfId="0" applyFont="1" applyFill="1" applyBorder="1" applyAlignment="1">
      <alignment/>
    </xf>
    <xf numFmtId="0" fontId="0" fillId="35" borderId="15" xfId="0" applyFill="1" applyBorder="1" applyAlignment="1">
      <alignment/>
    </xf>
    <xf numFmtId="0" fontId="3" fillId="36" borderId="23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4" fontId="3" fillId="36" borderId="15" xfId="0" applyNumberFormat="1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3" fillId="36" borderId="15" xfId="0" applyFont="1" applyFill="1" applyBorder="1" applyAlignment="1">
      <alignment vertical="center"/>
    </xf>
    <xf numFmtId="0" fontId="3" fillId="36" borderId="22" xfId="0" applyFont="1" applyFill="1" applyBorder="1" applyAlignment="1">
      <alignment vertical="center"/>
    </xf>
    <xf numFmtId="0" fontId="3" fillId="38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/>
    </xf>
    <xf numFmtId="0" fontId="3" fillId="36" borderId="15" xfId="0" applyFont="1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3" fillId="0" borderId="24" xfId="0" applyFont="1" applyBorder="1" applyAlignment="1">
      <alignment vertical="top" wrapText="1"/>
    </xf>
    <xf numFmtId="0" fontId="0" fillId="36" borderId="0" xfId="0" applyFill="1" applyBorder="1" applyAlignment="1">
      <alignment vertical="center"/>
    </xf>
    <xf numFmtId="0" fontId="3" fillId="35" borderId="11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22" xfId="0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4" fillId="32" borderId="16" xfId="0" applyFont="1" applyFill="1" applyBorder="1" applyAlignment="1">
      <alignment/>
    </xf>
    <xf numFmtId="0" fontId="3" fillId="36" borderId="25" xfId="0" applyFont="1" applyFill="1" applyBorder="1" applyAlignment="1">
      <alignment horizontal="center" vertical="center" wrapText="1"/>
    </xf>
    <xf numFmtId="184" fontId="3" fillId="36" borderId="25" xfId="0" applyNumberFormat="1" applyFont="1" applyFill="1" applyBorder="1" applyAlignment="1">
      <alignment horizontal="right" vertical="center" wrapText="1"/>
    </xf>
    <xf numFmtId="184" fontId="0" fillId="0" borderId="15" xfId="0" applyNumberFormat="1" applyFill="1" applyBorder="1" applyAlignment="1">
      <alignment vertical="center"/>
    </xf>
    <xf numFmtId="184" fontId="0" fillId="0" borderId="15" xfId="0" applyNumberFormat="1" applyFill="1" applyBorder="1" applyAlignment="1">
      <alignment horizontal="right" vertical="center"/>
    </xf>
    <xf numFmtId="184" fontId="0" fillId="36" borderId="25" xfId="0" applyNumberFormat="1" applyFill="1" applyBorder="1" applyAlignment="1">
      <alignment horizontal="right" vertical="center" wrapText="1"/>
    </xf>
    <xf numFmtId="184" fontId="3" fillId="36" borderId="26" xfId="0" applyNumberFormat="1" applyFont="1" applyFill="1" applyBorder="1" applyAlignment="1">
      <alignment horizontal="right" vertical="center" wrapText="1"/>
    </xf>
    <xf numFmtId="0" fontId="3" fillId="38" borderId="11" xfId="0" applyFont="1" applyFill="1" applyBorder="1" applyAlignment="1">
      <alignment vertical="center"/>
    </xf>
    <xf numFmtId="0" fontId="3" fillId="38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vertical="top"/>
    </xf>
    <xf numFmtId="0" fontId="4" fillId="32" borderId="12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 wrapText="1" indent="2"/>
    </xf>
    <xf numFmtId="0" fontId="3" fillId="4" borderId="10" xfId="0" applyFont="1" applyFill="1" applyBorder="1" applyAlignment="1">
      <alignment horizontal="left" vertical="top" indent="2"/>
    </xf>
    <xf numFmtId="0" fontId="3" fillId="4" borderId="12" xfId="0" applyFont="1" applyFill="1" applyBorder="1" applyAlignment="1">
      <alignment horizontal="left" vertical="top" indent="2"/>
    </xf>
    <xf numFmtId="0" fontId="0" fillId="0" borderId="15" xfId="0" applyFont="1" applyFill="1" applyBorder="1" applyAlignment="1">
      <alignment vertical="center"/>
    </xf>
    <xf numFmtId="184" fontId="0" fillId="0" borderId="22" xfId="0" applyNumberFormat="1" applyFill="1" applyBorder="1" applyAlignment="1">
      <alignment vertical="center"/>
    </xf>
    <xf numFmtId="184" fontId="3" fillId="36" borderId="11" xfId="0" applyNumberFormat="1" applyFont="1" applyFill="1" applyBorder="1" applyAlignment="1">
      <alignment wrapText="1"/>
    </xf>
    <xf numFmtId="184" fontId="3" fillId="36" borderId="11" xfId="0" applyNumberFormat="1" applyFont="1" applyFill="1" applyBorder="1" applyAlignment="1">
      <alignment horizontal="right" wrapText="1"/>
    </xf>
    <xf numFmtId="184" fontId="3" fillId="36" borderId="11" xfId="0" applyNumberFormat="1" applyFont="1" applyFill="1" applyBorder="1" applyAlignment="1">
      <alignment vertical="center" wrapText="1"/>
    </xf>
    <xf numFmtId="184" fontId="3" fillId="36" borderId="13" xfId="0" applyNumberFormat="1" applyFont="1" applyFill="1" applyBorder="1" applyAlignment="1">
      <alignment horizontal="right" wrapText="1"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184" fontId="3" fillId="0" borderId="15" xfId="0" applyNumberFormat="1" applyFont="1" applyFill="1" applyBorder="1" applyAlignment="1">
      <alignment horizontal="right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3" fillId="35" borderId="2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38" borderId="10" xfId="0" applyFont="1" applyFill="1" applyBorder="1" applyAlignment="1">
      <alignment wrapText="1"/>
    </xf>
    <xf numFmtId="0" fontId="4" fillId="38" borderId="15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30" xfId="0" applyFont="1" applyFill="1" applyBorder="1" applyAlignment="1">
      <alignment/>
    </xf>
    <xf numFmtId="0" fontId="3" fillId="32" borderId="3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31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84" fontId="3" fillId="36" borderId="33" xfId="0" applyNumberFormat="1" applyFont="1" applyFill="1" applyBorder="1" applyAlignment="1">
      <alignment horizontal="right" vertical="center" wrapText="1"/>
    </xf>
    <xf numFmtId="184" fontId="3" fillId="36" borderId="23" xfId="0" applyNumberFormat="1" applyFont="1" applyFill="1" applyBorder="1" applyAlignment="1">
      <alignment horizontal="right" vertical="center" wrapText="1"/>
    </xf>
    <xf numFmtId="0" fontId="3" fillId="32" borderId="34" xfId="0" applyFont="1" applyFill="1" applyBorder="1" applyAlignment="1">
      <alignment horizontal="left" wrapText="1"/>
    </xf>
    <xf numFmtId="0" fontId="3" fillId="32" borderId="35" xfId="0" applyFont="1" applyFill="1" applyBorder="1" applyAlignment="1">
      <alignment horizontal="left" wrapText="1"/>
    </xf>
    <xf numFmtId="0" fontId="3" fillId="32" borderId="36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38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left" wrapText="1"/>
    </xf>
    <xf numFmtId="0" fontId="3" fillId="32" borderId="39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36" borderId="22" xfId="0" applyFont="1" applyFill="1" applyBorder="1" applyAlignment="1">
      <alignment wrapText="1"/>
    </xf>
    <xf numFmtId="0" fontId="0" fillId="36" borderId="13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4" borderId="16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wrapText="1"/>
    </xf>
    <xf numFmtId="0" fontId="3" fillId="32" borderId="43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1" fillId="4" borderId="26" xfId="42" applyFill="1" applyBorder="1" applyAlignment="1" applyProtection="1">
      <alignment horizontal="center"/>
      <protection/>
    </xf>
    <xf numFmtId="0" fontId="3" fillId="4" borderId="35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45kvk.ru/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4.00390625" style="0" customWidth="1"/>
    <col min="2" max="2" width="34.140625" style="0" customWidth="1"/>
  </cols>
  <sheetData>
    <row r="2" ht="13.5" thickBot="1">
      <c r="A2" s="1"/>
    </row>
    <row r="3" spans="1:2" ht="68.25" customHeight="1">
      <c r="A3" s="113" t="s">
        <v>0</v>
      </c>
      <c r="B3" s="114"/>
    </row>
    <row r="4" spans="1:2" ht="25.5">
      <c r="A4" s="2" t="s">
        <v>1</v>
      </c>
      <c r="B4" s="3" t="s">
        <v>2</v>
      </c>
    </row>
    <row r="5" spans="1:2" ht="25.5">
      <c r="A5" s="4" t="s">
        <v>3</v>
      </c>
      <c r="B5" s="3" t="s">
        <v>2</v>
      </c>
    </row>
    <row r="6" spans="1:2" ht="38.25">
      <c r="A6" s="4" t="s">
        <v>4</v>
      </c>
      <c r="B6" s="3" t="s">
        <v>2</v>
      </c>
    </row>
    <row r="7" spans="1:2" ht="51">
      <c r="A7" s="4" t="s">
        <v>5</v>
      </c>
      <c r="B7" s="3" t="s">
        <v>6</v>
      </c>
    </row>
    <row r="8" spans="1:2" ht="39" thickBot="1">
      <c r="A8" s="5" t="s">
        <v>7</v>
      </c>
      <c r="B8" s="6" t="s">
        <v>6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5.57421875" style="0" customWidth="1"/>
    <col min="2" max="2" width="47.28125" style="0" customWidth="1"/>
  </cols>
  <sheetData>
    <row r="1" spans="1:3" ht="86.25" customHeight="1" thickBot="1">
      <c r="A1" s="140" t="s">
        <v>110</v>
      </c>
      <c r="B1" s="140"/>
      <c r="C1" s="27"/>
    </row>
    <row r="2" spans="1:3" ht="13.5" customHeight="1" hidden="1" thickBot="1">
      <c r="A2" s="139"/>
      <c r="B2" s="139"/>
      <c r="C2" s="27"/>
    </row>
    <row r="3" spans="1:3" ht="24" customHeight="1">
      <c r="A3" s="38" t="s">
        <v>8</v>
      </c>
      <c r="B3" s="21" t="s">
        <v>244</v>
      </c>
      <c r="C3" s="27"/>
    </row>
    <row r="4" spans="1:3" ht="12.75">
      <c r="A4" s="39" t="s">
        <v>9</v>
      </c>
      <c r="B4" s="23">
        <v>4501175665</v>
      </c>
      <c r="C4" s="27"/>
    </row>
    <row r="5" spans="1:3" ht="12.75">
      <c r="A5" s="39" t="s">
        <v>10</v>
      </c>
      <c r="B5" s="23">
        <v>450101001</v>
      </c>
      <c r="C5" s="27"/>
    </row>
    <row r="6" spans="1:3" ht="13.5" thickBot="1">
      <c r="A6" s="40" t="s">
        <v>11</v>
      </c>
      <c r="B6" s="6" t="s">
        <v>111</v>
      </c>
      <c r="C6" s="27"/>
    </row>
    <row r="7" spans="1:3" s="9" customFormat="1" ht="12.75">
      <c r="A7" s="12"/>
      <c r="B7" s="10"/>
      <c r="C7" s="41"/>
    </row>
    <row r="8" spans="1:3" s="9" customFormat="1" ht="13.5" thickBot="1">
      <c r="A8" s="12"/>
      <c r="B8" s="10"/>
      <c r="C8" s="41"/>
    </row>
    <row r="9" spans="1:3" ht="27.75" customHeight="1">
      <c r="A9" s="25" t="s">
        <v>60</v>
      </c>
      <c r="B9" s="26" t="s">
        <v>26</v>
      </c>
      <c r="C9" s="27"/>
    </row>
    <row r="10" spans="1:3" ht="58.5" customHeight="1">
      <c r="A10" s="15" t="s">
        <v>112</v>
      </c>
      <c r="B10" s="42" t="s">
        <v>37</v>
      </c>
      <c r="C10" s="27"/>
    </row>
    <row r="11" spans="1:3" ht="51" customHeight="1">
      <c r="A11" s="15" t="s">
        <v>113</v>
      </c>
      <c r="B11" s="42" t="s">
        <v>37</v>
      </c>
      <c r="C11" s="27"/>
    </row>
    <row r="12" spans="1:3" ht="80.25" customHeight="1">
      <c r="A12" s="15" t="s">
        <v>114</v>
      </c>
      <c r="B12" s="42" t="s">
        <v>37</v>
      </c>
      <c r="C12" s="27"/>
    </row>
    <row r="13" spans="1:3" ht="42" customHeight="1" thickBot="1">
      <c r="A13" s="18" t="s">
        <v>115</v>
      </c>
      <c r="B13" s="43" t="s">
        <v>37</v>
      </c>
      <c r="C13" s="27"/>
    </row>
    <row r="14" spans="1:3" ht="20.25" customHeight="1">
      <c r="A14" s="11"/>
      <c r="B14" s="44"/>
      <c r="C14" s="27"/>
    </row>
    <row r="15" spans="1:3" ht="25.5" customHeight="1">
      <c r="A15" s="141"/>
      <c r="B15" s="141"/>
      <c r="C15" s="27"/>
    </row>
    <row r="16" spans="1:3" ht="57.75" customHeight="1">
      <c r="A16" s="141"/>
      <c r="B16" s="141"/>
      <c r="C16" s="27"/>
    </row>
  </sheetData>
  <sheetProtection/>
  <mergeCells count="3">
    <mergeCell ref="A1:B2"/>
    <mergeCell ref="A15:B15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4.140625" style="0" customWidth="1"/>
    <col min="2" max="2" width="51.140625" style="0" customWidth="1"/>
  </cols>
  <sheetData>
    <row r="1" spans="1:3" ht="12.75">
      <c r="A1" s="45" t="s">
        <v>8</v>
      </c>
      <c r="B1" s="21" t="s">
        <v>244</v>
      </c>
      <c r="C1" s="27"/>
    </row>
    <row r="2" spans="1:3" ht="12.75">
      <c r="A2" s="46" t="s">
        <v>9</v>
      </c>
      <c r="B2" s="23">
        <v>4501175665</v>
      </c>
      <c r="C2" s="27"/>
    </row>
    <row r="3" spans="1:3" ht="12.75">
      <c r="A3" s="46" t="s">
        <v>10</v>
      </c>
      <c r="B3" s="23">
        <v>450101001</v>
      </c>
      <c r="C3" s="27"/>
    </row>
    <row r="4" spans="1:3" ht="12.75">
      <c r="A4" s="46" t="s">
        <v>11</v>
      </c>
      <c r="B4" s="23" t="s">
        <v>111</v>
      </c>
      <c r="C4" s="27"/>
    </row>
    <row r="5" spans="1:3" ht="13.5" thickBot="1">
      <c r="A5" s="30" t="s">
        <v>116</v>
      </c>
      <c r="B5" s="24">
        <v>2012</v>
      </c>
      <c r="C5" s="27"/>
    </row>
    <row r="6" spans="1:3" ht="57.75" customHeight="1">
      <c r="A6" s="184" t="s">
        <v>117</v>
      </c>
      <c r="B6" s="184"/>
      <c r="C6" s="27"/>
    </row>
    <row r="7" spans="1:3" ht="140.25">
      <c r="A7" s="185" t="s">
        <v>194</v>
      </c>
      <c r="B7" s="51" t="s">
        <v>195</v>
      </c>
      <c r="C7" s="27"/>
    </row>
    <row r="8" spans="1:3" ht="40.5" customHeight="1">
      <c r="A8" s="185"/>
      <c r="B8" s="51" t="s">
        <v>211</v>
      </c>
      <c r="C8" s="27"/>
    </row>
    <row r="9" spans="1:3" ht="25.5">
      <c r="A9" s="185"/>
      <c r="B9" s="51" t="s">
        <v>212</v>
      </c>
      <c r="C9" s="27"/>
    </row>
    <row r="10" spans="1:3" ht="25.5">
      <c r="A10" s="185"/>
      <c r="B10" s="51" t="s">
        <v>196</v>
      </c>
      <c r="C10" s="27"/>
    </row>
    <row r="11" spans="1:3" ht="25.5">
      <c r="A11" s="185"/>
      <c r="B11" s="51" t="s">
        <v>197</v>
      </c>
      <c r="C11" s="27"/>
    </row>
    <row r="12" spans="1:3" ht="12.75">
      <c r="A12" s="186" t="s">
        <v>198</v>
      </c>
      <c r="B12" s="80" t="s">
        <v>199</v>
      </c>
      <c r="C12" s="27"/>
    </row>
    <row r="13" spans="1:3" ht="51">
      <c r="A13" s="187"/>
      <c r="B13" s="80" t="s">
        <v>200</v>
      </c>
      <c r="C13" s="27"/>
    </row>
    <row r="14" spans="1:3" ht="38.25">
      <c r="A14" s="187"/>
      <c r="B14" s="80" t="s">
        <v>201</v>
      </c>
      <c r="C14" s="27"/>
    </row>
    <row r="15" spans="1:3" ht="38.25">
      <c r="A15" s="187"/>
      <c r="B15" s="80" t="s">
        <v>202</v>
      </c>
      <c r="C15" s="27"/>
    </row>
    <row r="16" spans="1:3" ht="25.5">
      <c r="A16" s="187"/>
      <c r="B16" s="80" t="s">
        <v>203</v>
      </c>
      <c r="C16" s="27"/>
    </row>
    <row r="17" spans="1:3" ht="13.5" customHeight="1">
      <c r="A17" s="187"/>
      <c r="B17" s="80" t="s">
        <v>204</v>
      </c>
      <c r="C17" s="27"/>
    </row>
    <row r="18" spans="1:3" ht="15.75" customHeight="1">
      <c r="A18" s="187"/>
      <c r="B18" s="80" t="s">
        <v>205</v>
      </c>
      <c r="C18" s="27"/>
    </row>
    <row r="19" spans="1:3" ht="13.5" customHeight="1">
      <c r="A19" s="187"/>
      <c r="B19" s="80" t="s">
        <v>206</v>
      </c>
      <c r="C19" s="27"/>
    </row>
    <row r="20" spans="1:3" ht="13.5" customHeight="1">
      <c r="A20" s="187"/>
      <c r="B20" s="80" t="s">
        <v>207</v>
      </c>
      <c r="C20" s="27"/>
    </row>
    <row r="21" spans="1:3" ht="57.75" customHeight="1">
      <c r="A21" s="187"/>
      <c r="B21" s="80" t="s">
        <v>208</v>
      </c>
      <c r="C21" s="27"/>
    </row>
    <row r="22" spans="1:3" ht="15" customHeight="1">
      <c r="A22" s="187"/>
      <c r="B22" s="80" t="s">
        <v>209</v>
      </c>
      <c r="C22" s="27"/>
    </row>
    <row r="23" spans="1:3" ht="30" customHeight="1">
      <c r="A23" s="188"/>
      <c r="B23" s="81" t="s">
        <v>210</v>
      </c>
      <c r="C23" s="27"/>
    </row>
    <row r="24" spans="1:3" ht="12.75" customHeight="1">
      <c r="A24" s="82"/>
      <c r="B24" s="82"/>
      <c r="C24" s="27"/>
    </row>
  </sheetData>
  <sheetProtection/>
  <mergeCells count="3">
    <mergeCell ref="A6:B6"/>
    <mergeCell ref="A7:A11"/>
    <mergeCell ref="A12:A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PageLayoutView="0" workbookViewId="0" topLeftCell="A16">
      <selection activeCell="M7" sqref="M7"/>
    </sheetView>
  </sheetViews>
  <sheetFormatPr defaultColWidth="9.140625" defaultRowHeight="12.75"/>
  <cols>
    <col min="1" max="1" width="50.7109375" style="0" customWidth="1"/>
    <col min="5" max="5" width="12.140625" style="0" customWidth="1"/>
    <col min="6" max="7" width="3.8515625" style="0" customWidth="1"/>
    <col min="8" max="8" width="9.140625" style="0" hidden="1" customWidth="1"/>
    <col min="10" max="10" width="11.140625" style="0" customWidth="1"/>
  </cols>
  <sheetData>
    <row r="3" spans="1:10" ht="25.5" customHeight="1">
      <c r="A3" s="47" t="s">
        <v>8</v>
      </c>
      <c r="B3" s="146" t="s">
        <v>244</v>
      </c>
      <c r="C3" s="190"/>
      <c r="D3" s="190"/>
      <c r="E3" s="190"/>
      <c r="F3" s="190"/>
      <c r="G3" s="190"/>
      <c r="H3" s="190"/>
      <c r="I3" s="190"/>
      <c r="J3" s="147"/>
    </row>
    <row r="4" spans="1:10" ht="12.75">
      <c r="A4" s="8" t="s">
        <v>9</v>
      </c>
      <c r="B4" s="191">
        <v>4501175665</v>
      </c>
      <c r="C4" s="192"/>
      <c r="D4" s="192"/>
      <c r="E4" s="192"/>
      <c r="F4" s="192"/>
      <c r="G4" s="192"/>
      <c r="H4" s="192"/>
      <c r="I4" s="192"/>
      <c r="J4" s="193"/>
    </row>
    <row r="5" spans="1:10" ht="12.75">
      <c r="A5" s="8" t="s">
        <v>10</v>
      </c>
      <c r="B5" s="191">
        <v>450101001</v>
      </c>
      <c r="C5" s="192"/>
      <c r="D5" s="192"/>
      <c r="E5" s="192"/>
      <c r="F5" s="192"/>
      <c r="G5" s="192"/>
      <c r="H5" s="192"/>
      <c r="I5" s="192"/>
      <c r="J5" s="193"/>
    </row>
    <row r="6" spans="1:10" ht="12.75">
      <c r="A6" s="8" t="s">
        <v>116</v>
      </c>
      <c r="B6" s="143" t="s">
        <v>30</v>
      </c>
      <c r="C6" s="143"/>
      <c r="D6" s="143"/>
      <c r="E6" s="143"/>
      <c r="F6" s="143"/>
      <c r="G6" s="143"/>
      <c r="H6" s="143"/>
      <c r="I6" s="143"/>
      <c r="J6" s="143"/>
    </row>
    <row r="7" spans="1:10" ht="12.75">
      <c r="A7" s="195"/>
      <c r="B7" s="196"/>
      <c r="C7" s="196"/>
      <c r="D7" s="196"/>
      <c r="E7" s="196"/>
      <c r="F7" s="196"/>
      <c r="G7" s="196"/>
      <c r="H7" s="196"/>
      <c r="I7" s="196"/>
      <c r="J7" s="196"/>
    </row>
    <row r="8" spans="1:10" ht="36.75" customHeight="1">
      <c r="A8" s="197" t="s">
        <v>118</v>
      </c>
      <c r="B8" s="198"/>
      <c r="C8" s="198"/>
      <c r="D8" s="198"/>
      <c r="E8" s="198"/>
      <c r="F8" s="198"/>
      <c r="G8" s="198"/>
      <c r="H8" s="198"/>
      <c r="I8" s="198"/>
      <c r="J8" s="198"/>
    </row>
    <row r="9" spans="1:10" ht="38.25">
      <c r="A9" s="48" t="s">
        <v>119</v>
      </c>
      <c r="B9" s="194" t="s">
        <v>120</v>
      </c>
      <c r="C9" s="194"/>
      <c r="D9" s="194"/>
      <c r="E9" s="194"/>
      <c r="F9" s="194"/>
      <c r="G9" s="194"/>
      <c r="H9" s="194"/>
      <c r="I9" s="194"/>
      <c r="J9" s="194"/>
    </row>
    <row r="10" spans="1:10" ht="27" customHeight="1">
      <c r="A10" s="49" t="s">
        <v>121</v>
      </c>
      <c r="B10" s="194" t="s">
        <v>122</v>
      </c>
      <c r="C10" s="194"/>
      <c r="D10" s="194"/>
      <c r="E10" s="194"/>
      <c r="F10" s="194"/>
      <c r="G10" s="194"/>
      <c r="H10" s="194"/>
      <c r="I10" s="194"/>
      <c r="J10" s="194"/>
    </row>
    <row r="11" spans="1:10" ht="12.75" customHeight="1">
      <c r="A11" s="49" t="s">
        <v>123</v>
      </c>
      <c r="B11" s="194" t="s">
        <v>124</v>
      </c>
      <c r="C11" s="194"/>
      <c r="D11" s="194"/>
      <c r="E11" s="194"/>
      <c r="F11" s="194"/>
      <c r="G11" s="194"/>
      <c r="H11" s="194"/>
      <c r="I11" s="194"/>
      <c r="J11" s="194"/>
    </row>
    <row r="12" spans="1:10" ht="25.5" customHeight="1">
      <c r="A12" s="49" t="s">
        <v>125</v>
      </c>
      <c r="B12" s="194" t="s">
        <v>126</v>
      </c>
      <c r="C12" s="194"/>
      <c r="D12" s="194"/>
      <c r="E12" s="194"/>
      <c r="F12" s="194"/>
      <c r="G12" s="194"/>
      <c r="H12" s="194"/>
      <c r="I12" s="194"/>
      <c r="J12" s="194"/>
    </row>
    <row r="13" spans="1:10" ht="16.5" customHeight="1" thickBot="1">
      <c r="A13" s="49" t="s">
        <v>127</v>
      </c>
      <c r="B13" s="199" t="s">
        <v>128</v>
      </c>
      <c r="C13" s="200"/>
      <c r="D13" s="200"/>
      <c r="E13" s="200"/>
      <c r="F13" s="200"/>
      <c r="G13" s="200"/>
      <c r="H13" s="200"/>
      <c r="I13" s="200"/>
      <c r="J13" s="200"/>
    </row>
    <row r="14" spans="1:10" ht="38.25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</row>
    <row r="15" spans="1:10" ht="54" customHeight="1">
      <c r="A15" s="201" t="s">
        <v>129</v>
      </c>
      <c r="B15" s="201"/>
      <c r="C15" s="201"/>
      <c r="D15" s="201"/>
      <c r="E15" s="201"/>
      <c r="F15" s="201"/>
      <c r="G15" s="201"/>
      <c r="H15" s="201"/>
      <c r="I15" s="202" t="s">
        <v>130</v>
      </c>
      <c r="J15" s="202"/>
    </row>
    <row r="16" spans="1:10" ht="35.25" customHeight="1">
      <c r="A16" s="189" t="s">
        <v>131</v>
      </c>
      <c r="B16" s="189"/>
      <c r="C16" s="189"/>
      <c r="D16" s="189"/>
      <c r="E16" s="189"/>
      <c r="F16" s="189"/>
      <c r="G16" s="189"/>
      <c r="H16" s="189"/>
      <c r="I16" s="202"/>
      <c r="J16" s="202"/>
    </row>
    <row r="17" spans="1:10" ht="50.25" customHeight="1">
      <c r="A17" s="189" t="s">
        <v>238</v>
      </c>
      <c r="B17" s="189"/>
      <c r="C17" s="189"/>
      <c r="D17" s="189"/>
      <c r="E17" s="189"/>
      <c r="F17" s="189"/>
      <c r="G17" s="189"/>
      <c r="H17" s="189"/>
      <c r="I17" s="202"/>
      <c r="J17" s="202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5.5" customHeight="1">
      <c r="A19" s="141"/>
      <c r="B19" s="141"/>
      <c r="C19" s="141"/>
      <c r="D19" s="141"/>
      <c r="E19" s="141"/>
      <c r="F19" s="141"/>
      <c r="G19" s="141"/>
      <c r="H19" s="141"/>
      <c r="I19" s="1"/>
      <c r="J19" s="1"/>
    </row>
  </sheetData>
  <sheetProtection/>
  <mergeCells count="17">
    <mergeCell ref="A19:H19"/>
    <mergeCell ref="A14:J14"/>
    <mergeCell ref="A7:J7"/>
    <mergeCell ref="A8:J8"/>
    <mergeCell ref="B12:J12"/>
    <mergeCell ref="B13:J13"/>
    <mergeCell ref="A15:H15"/>
    <mergeCell ref="I15:J17"/>
    <mergeCell ref="B9:J9"/>
    <mergeCell ref="B10:J10"/>
    <mergeCell ref="A16:H16"/>
    <mergeCell ref="A17:H17"/>
    <mergeCell ref="B3:J3"/>
    <mergeCell ref="B4:J4"/>
    <mergeCell ref="B11:J11"/>
    <mergeCell ref="B5:J5"/>
    <mergeCell ref="B6:J6"/>
  </mergeCells>
  <hyperlinks>
    <hyperlink ref="B13" r:id="rId1" display="www.45kvk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5"/>
  <sheetViews>
    <sheetView zoomScalePageLayoutView="0" workbookViewId="0" topLeftCell="A63">
      <selection activeCell="C74" sqref="C74:D74"/>
    </sheetView>
  </sheetViews>
  <sheetFormatPr defaultColWidth="9.140625" defaultRowHeight="12.75"/>
  <cols>
    <col min="1" max="1" width="30.421875" style="0" customWidth="1"/>
    <col min="2" max="2" width="10.7109375" style="0" customWidth="1"/>
    <col min="4" max="4" width="37.8515625" style="0" customWidth="1"/>
  </cols>
  <sheetData>
    <row r="2" spans="1:4" ht="51.75" customHeight="1" thickBot="1">
      <c r="A2" s="139" t="s">
        <v>215</v>
      </c>
      <c r="B2" s="139"/>
      <c r="C2" s="139"/>
      <c r="D2" s="139"/>
    </row>
    <row r="3" spans="1:4" ht="19.5" customHeight="1">
      <c r="A3" s="133" t="s">
        <v>8</v>
      </c>
      <c r="B3" s="134"/>
      <c r="C3" s="135" t="s">
        <v>239</v>
      </c>
      <c r="D3" s="136"/>
    </row>
    <row r="4" spans="1:4" ht="19.5" customHeight="1">
      <c r="A4" s="131" t="s">
        <v>9</v>
      </c>
      <c r="B4" s="132"/>
      <c r="C4" s="115">
        <v>4501175665</v>
      </c>
      <c r="D4" s="116"/>
    </row>
    <row r="5" spans="1:4" ht="19.5" customHeight="1">
      <c r="A5" s="131" t="s">
        <v>10</v>
      </c>
      <c r="B5" s="132"/>
      <c r="C5" s="115">
        <v>450101001</v>
      </c>
      <c r="D5" s="116"/>
    </row>
    <row r="6" spans="1:4" ht="19.5" customHeight="1">
      <c r="A6" s="131" t="s">
        <v>11</v>
      </c>
      <c r="B6" s="132"/>
      <c r="C6" s="115" t="s">
        <v>12</v>
      </c>
      <c r="D6" s="116"/>
    </row>
    <row r="7" spans="1:4" ht="25.5" customHeight="1">
      <c r="A7" s="127" t="s">
        <v>13</v>
      </c>
      <c r="B7" s="128"/>
      <c r="C7" s="123" t="s">
        <v>248</v>
      </c>
      <c r="D7" s="124"/>
    </row>
    <row r="8" spans="1:4" ht="19.5" customHeight="1">
      <c r="A8" s="128" t="s">
        <v>14</v>
      </c>
      <c r="B8" s="128"/>
      <c r="C8" s="129" t="s">
        <v>216</v>
      </c>
      <c r="D8" s="130"/>
    </row>
    <row r="9" spans="1:4" ht="19.5" customHeight="1">
      <c r="A9" s="128"/>
      <c r="B9" s="128"/>
      <c r="C9" s="129" t="s">
        <v>217</v>
      </c>
      <c r="D9" s="130"/>
    </row>
    <row r="10" spans="1:4" ht="19.5" customHeight="1">
      <c r="A10" s="121" t="s">
        <v>15</v>
      </c>
      <c r="B10" s="122"/>
      <c r="C10" s="123" t="s">
        <v>240</v>
      </c>
      <c r="D10" s="124"/>
    </row>
    <row r="11" spans="1:4" ht="19.5" customHeight="1">
      <c r="A11" s="121" t="s">
        <v>16</v>
      </c>
      <c r="B11" s="122"/>
      <c r="C11" s="123" t="s">
        <v>252</v>
      </c>
      <c r="D11" s="124"/>
    </row>
    <row r="12" spans="1:4" ht="19.5" customHeight="1" thickBot="1">
      <c r="A12" s="117" t="s">
        <v>218</v>
      </c>
      <c r="B12" s="118"/>
      <c r="C12" s="119" t="s">
        <v>219</v>
      </c>
      <c r="D12" s="120"/>
    </row>
    <row r="13" spans="1:4" s="9" customFormat="1" ht="13.5" thickBot="1">
      <c r="A13" s="126"/>
      <c r="B13" s="126"/>
      <c r="C13" s="126"/>
      <c r="D13" s="126"/>
    </row>
    <row r="14" spans="1:4" s="9" customFormat="1" ht="12.75" hidden="1">
      <c r="A14" s="125" t="s">
        <v>8</v>
      </c>
      <c r="B14" s="125"/>
      <c r="C14" s="126"/>
      <c r="D14" s="126"/>
    </row>
    <row r="15" spans="1:4" s="9" customFormat="1" ht="12.75" hidden="1">
      <c r="A15" s="125" t="s">
        <v>9</v>
      </c>
      <c r="B15" s="125"/>
      <c r="C15" s="126"/>
      <c r="D15" s="126"/>
    </row>
    <row r="16" spans="1:4" s="9" customFormat="1" ht="12.75" hidden="1">
      <c r="A16" s="125" t="s">
        <v>10</v>
      </c>
      <c r="B16" s="125"/>
      <c r="C16" s="126"/>
      <c r="D16" s="126"/>
    </row>
    <row r="17" spans="1:4" s="9" customFormat="1" ht="12.75" hidden="1">
      <c r="A17" s="125" t="s">
        <v>11</v>
      </c>
      <c r="B17" s="125"/>
      <c r="C17" s="126"/>
      <c r="D17" s="126"/>
    </row>
    <row r="18" spans="1:4" s="9" customFormat="1" ht="25.5" customHeight="1" hidden="1">
      <c r="A18" s="137" t="s">
        <v>17</v>
      </c>
      <c r="B18" s="137"/>
      <c r="C18" s="126"/>
      <c r="D18" s="126"/>
    </row>
    <row r="19" spans="1:4" s="9" customFormat="1" ht="25.5" customHeight="1" hidden="1">
      <c r="A19" s="137" t="s">
        <v>14</v>
      </c>
      <c r="B19" s="137"/>
      <c r="C19" s="126"/>
      <c r="D19" s="126"/>
    </row>
    <row r="20" spans="1:4" s="9" customFormat="1" ht="12.75" hidden="1">
      <c r="A20" s="125" t="s">
        <v>15</v>
      </c>
      <c r="B20" s="125"/>
      <c r="C20" s="126"/>
      <c r="D20" s="126"/>
    </row>
    <row r="21" spans="1:4" s="9" customFormat="1" ht="12.75" hidden="1">
      <c r="A21" s="125" t="s">
        <v>16</v>
      </c>
      <c r="B21" s="125"/>
      <c r="C21" s="126"/>
      <c r="D21" s="126"/>
    </row>
    <row r="22" spans="1:4" s="9" customFormat="1" ht="25.5" customHeight="1" hidden="1">
      <c r="A22" s="138" t="s">
        <v>18</v>
      </c>
      <c r="B22" s="138"/>
      <c r="C22" s="126"/>
      <c r="D22" s="126"/>
    </row>
    <row r="23" spans="1:4" s="9" customFormat="1" ht="12.75" hidden="1">
      <c r="A23" s="126"/>
      <c r="B23" s="126"/>
      <c r="C23" s="126"/>
      <c r="D23" s="126"/>
    </row>
    <row r="24" spans="1:4" s="9" customFormat="1" ht="12.75" hidden="1">
      <c r="A24" s="125" t="s">
        <v>8</v>
      </c>
      <c r="B24" s="125"/>
      <c r="C24" s="126"/>
      <c r="D24" s="126"/>
    </row>
    <row r="25" spans="1:4" s="9" customFormat="1" ht="12.75" hidden="1">
      <c r="A25" s="125" t="s">
        <v>9</v>
      </c>
      <c r="B25" s="125"/>
      <c r="C25" s="126"/>
      <c r="D25" s="126"/>
    </row>
    <row r="26" spans="1:4" s="9" customFormat="1" ht="12.75" hidden="1">
      <c r="A26" s="125" t="s">
        <v>10</v>
      </c>
      <c r="B26" s="125"/>
      <c r="C26" s="126"/>
      <c r="D26" s="126"/>
    </row>
    <row r="27" spans="1:4" s="9" customFormat="1" ht="12.75" hidden="1">
      <c r="A27" s="125" t="s">
        <v>11</v>
      </c>
      <c r="B27" s="125"/>
      <c r="C27" s="126"/>
      <c r="D27" s="126"/>
    </row>
    <row r="28" spans="1:4" s="9" customFormat="1" ht="38.25" customHeight="1" hidden="1">
      <c r="A28" s="137" t="s">
        <v>19</v>
      </c>
      <c r="B28" s="137"/>
      <c r="C28" s="126"/>
      <c r="D28" s="126"/>
    </row>
    <row r="29" spans="1:4" s="9" customFormat="1" ht="25.5" customHeight="1" hidden="1">
      <c r="A29" s="137" t="s">
        <v>14</v>
      </c>
      <c r="B29" s="137"/>
      <c r="C29" s="126"/>
      <c r="D29" s="126"/>
    </row>
    <row r="30" spans="1:4" s="9" customFormat="1" ht="12.75" hidden="1">
      <c r="A30" s="125" t="s">
        <v>15</v>
      </c>
      <c r="B30" s="125"/>
      <c r="C30" s="126"/>
      <c r="D30" s="126"/>
    </row>
    <row r="31" spans="1:4" s="9" customFormat="1" ht="12.75" hidden="1">
      <c r="A31" s="125" t="s">
        <v>16</v>
      </c>
      <c r="B31" s="125"/>
      <c r="C31" s="126"/>
      <c r="D31" s="126"/>
    </row>
    <row r="32" spans="1:4" s="9" customFormat="1" ht="38.25" customHeight="1" hidden="1">
      <c r="A32" s="138" t="s">
        <v>20</v>
      </c>
      <c r="B32" s="138"/>
      <c r="C32" s="126"/>
      <c r="D32" s="126"/>
    </row>
    <row r="33" spans="1:4" ht="19.5" customHeight="1">
      <c r="A33" s="133" t="s">
        <v>8</v>
      </c>
      <c r="B33" s="134"/>
      <c r="C33" s="135" t="s">
        <v>239</v>
      </c>
      <c r="D33" s="136"/>
    </row>
    <row r="34" spans="1:4" ht="19.5" customHeight="1">
      <c r="A34" s="131" t="s">
        <v>9</v>
      </c>
      <c r="B34" s="132"/>
      <c r="C34" s="115">
        <v>4501175665</v>
      </c>
      <c r="D34" s="116"/>
    </row>
    <row r="35" spans="1:4" ht="19.5" customHeight="1">
      <c r="A35" s="131" t="s">
        <v>10</v>
      </c>
      <c r="B35" s="132"/>
      <c r="C35" s="115">
        <v>450101001</v>
      </c>
      <c r="D35" s="116"/>
    </row>
    <row r="36" spans="1:4" ht="17.25" customHeight="1">
      <c r="A36" s="131" t="s">
        <v>11</v>
      </c>
      <c r="B36" s="132"/>
      <c r="C36" s="115" t="s">
        <v>12</v>
      </c>
      <c r="D36" s="116"/>
    </row>
    <row r="37" spans="1:4" ht="26.25" customHeight="1">
      <c r="A37" s="127" t="s">
        <v>13</v>
      </c>
      <c r="B37" s="128"/>
      <c r="C37" s="123" t="s">
        <v>248</v>
      </c>
      <c r="D37" s="124"/>
    </row>
    <row r="38" spans="1:4" ht="19.5" customHeight="1">
      <c r="A38" s="128" t="s">
        <v>14</v>
      </c>
      <c r="B38" s="128"/>
      <c r="C38" s="129" t="s">
        <v>216</v>
      </c>
      <c r="D38" s="130"/>
    </row>
    <row r="39" spans="1:4" ht="19.5" customHeight="1">
      <c r="A39" s="128"/>
      <c r="B39" s="128"/>
      <c r="C39" s="129" t="s">
        <v>217</v>
      </c>
      <c r="D39" s="130"/>
    </row>
    <row r="40" spans="1:4" ht="19.5" customHeight="1">
      <c r="A40" s="121" t="s">
        <v>15</v>
      </c>
      <c r="B40" s="122"/>
      <c r="C40" s="123" t="s">
        <v>241</v>
      </c>
      <c r="D40" s="124"/>
    </row>
    <row r="41" spans="1:4" ht="19.5" customHeight="1">
      <c r="A41" s="121" t="s">
        <v>16</v>
      </c>
      <c r="B41" s="122"/>
      <c r="C41" s="123" t="s">
        <v>252</v>
      </c>
      <c r="D41" s="124"/>
    </row>
    <row r="42" spans="1:4" ht="24.75" customHeight="1" thickBot="1">
      <c r="A42" s="117" t="s">
        <v>218</v>
      </c>
      <c r="B42" s="118"/>
      <c r="C42" s="119" t="s">
        <v>220</v>
      </c>
      <c r="D42" s="120"/>
    </row>
    <row r="43" ht="13.5" thickBot="1"/>
    <row r="44" spans="1:4" ht="19.5" customHeight="1">
      <c r="A44" s="133" t="s">
        <v>8</v>
      </c>
      <c r="B44" s="134"/>
      <c r="C44" s="135" t="s">
        <v>239</v>
      </c>
      <c r="D44" s="136"/>
    </row>
    <row r="45" spans="1:4" ht="19.5" customHeight="1">
      <c r="A45" s="131" t="s">
        <v>9</v>
      </c>
      <c r="B45" s="132"/>
      <c r="C45" s="115">
        <v>4501175665</v>
      </c>
      <c r="D45" s="116"/>
    </row>
    <row r="46" spans="1:4" ht="19.5" customHeight="1">
      <c r="A46" s="131" t="s">
        <v>10</v>
      </c>
      <c r="B46" s="132"/>
      <c r="C46" s="115">
        <v>450101001</v>
      </c>
      <c r="D46" s="116"/>
    </row>
    <row r="47" spans="1:4" ht="17.25" customHeight="1">
      <c r="A47" s="131" t="s">
        <v>11</v>
      </c>
      <c r="B47" s="132"/>
      <c r="C47" s="115" t="s">
        <v>12</v>
      </c>
      <c r="D47" s="116"/>
    </row>
    <row r="48" spans="1:4" ht="23.25" customHeight="1">
      <c r="A48" s="127" t="s">
        <v>13</v>
      </c>
      <c r="B48" s="128"/>
      <c r="C48" s="123" t="s">
        <v>249</v>
      </c>
      <c r="D48" s="124"/>
    </row>
    <row r="49" spans="1:4" ht="19.5" customHeight="1">
      <c r="A49" s="128" t="s">
        <v>14</v>
      </c>
      <c r="B49" s="128"/>
      <c r="C49" s="129" t="s">
        <v>216</v>
      </c>
      <c r="D49" s="130"/>
    </row>
    <row r="50" spans="1:4" ht="19.5" customHeight="1">
      <c r="A50" s="128"/>
      <c r="B50" s="128"/>
      <c r="C50" s="129" t="s">
        <v>217</v>
      </c>
      <c r="D50" s="130"/>
    </row>
    <row r="51" spans="1:4" ht="19.5" customHeight="1">
      <c r="A51" s="121" t="s">
        <v>15</v>
      </c>
      <c r="B51" s="122"/>
      <c r="C51" s="123" t="s">
        <v>242</v>
      </c>
      <c r="D51" s="124"/>
    </row>
    <row r="52" spans="1:4" ht="19.5" customHeight="1">
      <c r="A52" s="121" t="s">
        <v>16</v>
      </c>
      <c r="B52" s="122"/>
      <c r="C52" s="123" t="s">
        <v>254</v>
      </c>
      <c r="D52" s="124"/>
    </row>
    <row r="53" spans="1:4" ht="19.5" customHeight="1" thickBot="1">
      <c r="A53" s="117" t="s">
        <v>218</v>
      </c>
      <c r="B53" s="118"/>
      <c r="C53" s="119" t="s">
        <v>251</v>
      </c>
      <c r="D53" s="120"/>
    </row>
    <row r="54" ht="13.5" thickBot="1"/>
    <row r="55" spans="1:4" ht="24.75" customHeight="1">
      <c r="A55" s="133" t="s">
        <v>8</v>
      </c>
      <c r="B55" s="134"/>
      <c r="C55" s="135" t="s">
        <v>239</v>
      </c>
      <c r="D55" s="136"/>
    </row>
    <row r="56" spans="1:4" ht="24.75" customHeight="1">
      <c r="A56" s="131" t="s">
        <v>9</v>
      </c>
      <c r="B56" s="132"/>
      <c r="C56" s="115">
        <v>4501175665</v>
      </c>
      <c r="D56" s="116"/>
    </row>
    <row r="57" spans="1:4" ht="24.75" customHeight="1">
      <c r="A57" s="131" t="s">
        <v>10</v>
      </c>
      <c r="B57" s="132"/>
      <c r="C57" s="115">
        <v>450101001</v>
      </c>
      <c r="D57" s="116"/>
    </row>
    <row r="58" spans="1:4" ht="24.75" customHeight="1">
      <c r="A58" s="131" t="s">
        <v>11</v>
      </c>
      <c r="B58" s="132"/>
      <c r="C58" s="115" t="s">
        <v>12</v>
      </c>
      <c r="D58" s="116"/>
    </row>
    <row r="59" spans="1:4" ht="24.75" customHeight="1">
      <c r="A59" s="127" t="s">
        <v>13</v>
      </c>
      <c r="B59" s="128"/>
      <c r="C59" s="123" t="s">
        <v>248</v>
      </c>
      <c r="D59" s="124"/>
    </row>
    <row r="60" spans="1:4" ht="24.75" customHeight="1">
      <c r="A60" s="128" t="s">
        <v>14</v>
      </c>
      <c r="B60" s="128"/>
      <c r="C60" s="129" t="s">
        <v>216</v>
      </c>
      <c r="D60" s="130"/>
    </row>
    <row r="61" spans="1:4" ht="24.75" customHeight="1">
      <c r="A61" s="128"/>
      <c r="B61" s="128"/>
      <c r="C61" s="129" t="s">
        <v>217</v>
      </c>
      <c r="D61" s="130"/>
    </row>
    <row r="62" spans="1:4" ht="24.75" customHeight="1">
      <c r="A62" s="121" t="s">
        <v>15</v>
      </c>
      <c r="B62" s="122"/>
      <c r="C62" s="123" t="s">
        <v>243</v>
      </c>
      <c r="D62" s="124"/>
    </row>
    <row r="63" spans="1:4" ht="24.75" customHeight="1">
      <c r="A63" s="121" t="s">
        <v>16</v>
      </c>
      <c r="B63" s="122"/>
      <c r="C63" s="123" t="s">
        <v>252</v>
      </c>
      <c r="D63" s="124"/>
    </row>
    <row r="64" spans="1:4" ht="24.75" customHeight="1" thickBot="1">
      <c r="A64" s="117" t="s">
        <v>221</v>
      </c>
      <c r="B64" s="118"/>
      <c r="C64" s="119" t="s">
        <v>222</v>
      </c>
      <c r="D64" s="120"/>
    </row>
    <row r="65" ht="13.5" thickBot="1"/>
    <row r="66" spans="1:4" ht="24.75" customHeight="1">
      <c r="A66" s="133" t="s">
        <v>8</v>
      </c>
      <c r="B66" s="134"/>
      <c r="C66" s="135" t="s">
        <v>239</v>
      </c>
      <c r="D66" s="136"/>
    </row>
    <row r="67" spans="1:4" ht="24.75" customHeight="1">
      <c r="A67" s="131" t="s">
        <v>9</v>
      </c>
      <c r="B67" s="132"/>
      <c r="C67" s="115">
        <v>4501175665</v>
      </c>
      <c r="D67" s="116"/>
    </row>
    <row r="68" spans="1:4" ht="24.75" customHeight="1">
      <c r="A68" s="131" t="s">
        <v>10</v>
      </c>
      <c r="B68" s="132"/>
      <c r="C68" s="115">
        <v>450101001</v>
      </c>
      <c r="D68" s="116"/>
    </row>
    <row r="69" spans="1:4" ht="24.75" customHeight="1">
      <c r="A69" s="131" t="s">
        <v>11</v>
      </c>
      <c r="B69" s="132"/>
      <c r="C69" s="115" t="s">
        <v>12</v>
      </c>
      <c r="D69" s="116"/>
    </row>
    <row r="70" spans="1:4" ht="24.75" customHeight="1">
      <c r="A70" s="127" t="s">
        <v>13</v>
      </c>
      <c r="B70" s="128"/>
      <c r="C70" s="123" t="s">
        <v>249</v>
      </c>
      <c r="D70" s="124"/>
    </row>
    <row r="71" spans="1:4" ht="24.75" customHeight="1">
      <c r="A71" s="128" t="s">
        <v>14</v>
      </c>
      <c r="B71" s="128"/>
      <c r="C71" s="129" t="s">
        <v>216</v>
      </c>
      <c r="D71" s="130"/>
    </row>
    <row r="72" spans="1:4" ht="24.75" customHeight="1">
      <c r="A72" s="128"/>
      <c r="B72" s="128"/>
      <c r="C72" s="129" t="s">
        <v>217</v>
      </c>
      <c r="D72" s="130"/>
    </row>
    <row r="73" spans="1:4" ht="24.75" customHeight="1">
      <c r="A73" s="121" t="s">
        <v>15</v>
      </c>
      <c r="B73" s="122"/>
      <c r="C73" s="123" t="s">
        <v>242</v>
      </c>
      <c r="D73" s="124"/>
    </row>
    <row r="74" spans="1:4" ht="24.75" customHeight="1">
      <c r="A74" s="121" t="s">
        <v>16</v>
      </c>
      <c r="B74" s="122"/>
      <c r="C74" s="123" t="s">
        <v>254</v>
      </c>
      <c r="D74" s="124"/>
    </row>
    <row r="75" spans="1:4" ht="24.75" customHeight="1" thickBot="1">
      <c r="A75" s="117" t="s">
        <v>221</v>
      </c>
      <c r="B75" s="118"/>
      <c r="C75" s="119" t="s">
        <v>250</v>
      </c>
      <c r="D75" s="120"/>
    </row>
  </sheetData>
  <sheetProtection/>
  <mergeCells count="134">
    <mergeCell ref="C62:D62"/>
    <mergeCell ref="A57:B57"/>
    <mergeCell ref="A56:B56"/>
    <mergeCell ref="C56:D56"/>
    <mergeCell ref="A53:B53"/>
    <mergeCell ref="C53:D53"/>
    <mergeCell ref="A64:B64"/>
    <mergeCell ref="C64:D64"/>
    <mergeCell ref="A63:B63"/>
    <mergeCell ref="C63:D63"/>
    <mergeCell ref="A55:B55"/>
    <mergeCell ref="C55:D55"/>
    <mergeCell ref="A60:B61"/>
    <mergeCell ref="A62:B62"/>
    <mergeCell ref="A58:B58"/>
    <mergeCell ref="C58:D58"/>
    <mergeCell ref="C49:D49"/>
    <mergeCell ref="C50:D50"/>
    <mergeCell ref="A49:B50"/>
    <mergeCell ref="C57:D57"/>
    <mergeCell ref="A51:B51"/>
    <mergeCell ref="C51:D51"/>
    <mergeCell ref="A52:B52"/>
    <mergeCell ref="C52:D52"/>
    <mergeCell ref="C44:D44"/>
    <mergeCell ref="A45:B45"/>
    <mergeCell ref="C45:D45"/>
    <mergeCell ref="C46:D46"/>
    <mergeCell ref="C47:D47"/>
    <mergeCell ref="A46:B46"/>
    <mergeCell ref="A47:B47"/>
    <mergeCell ref="A48:B48"/>
    <mergeCell ref="C48:D48"/>
    <mergeCell ref="A37:B37"/>
    <mergeCell ref="C37:D37"/>
    <mergeCell ref="A38:B39"/>
    <mergeCell ref="A40:B40"/>
    <mergeCell ref="C40:D40"/>
    <mergeCell ref="A42:B42"/>
    <mergeCell ref="C42:D42"/>
    <mergeCell ref="A44:B44"/>
    <mergeCell ref="A34:B34"/>
    <mergeCell ref="C34:D34"/>
    <mergeCell ref="C35:D35"/>
    <mergeCell ref="C36:D36"/>
    <mergeCell ref="A35:B35"/>
    <mergeCell ref="A36:B36"/>
    <mergeCell ref="A33:B33"/>
    <mergeCell ref="C33:D33"/>
    <mergeCell ref="C60:D60"/>
    <mergeCell ref="C61:D61"/>
    <mergeCell ref="C38:D38"/>
    <mergeCell ref="A59:B59"/>
    <mergeCell ref="C59:D59"/>
    <mergeCell ref="C39:D39"/>
    <mergeCell ref="A41:B41"/>
    <mergeCell ref="C41:D41"/>
    <mergeCell ref="A32:B32"/>
    <mergeCell ref="C32:D32"/>
    <mergeCell ref="A2:D2"/>
    <mergeCell ref="A30:B30"/>
    <mergeCell ref="C30:D30"/>
    <mergeCell ref="A31:B31"/>
    <mergeCell ref="C31:D31"/>
    <mergeCell ref="A28:B28"/>
    <mergeCell ref="C28:D28"/>
    <mergeCell ref="A29:B29"/>
    <mergeCell ref="A25:B25"/>
    <mergeCell ref="C25:D25"/>
    <mergeCell ref="C29:D29"/>
    <mergeCell ref="A26:B26"/>
    <mergeCell ref="C26:D26"/>
    <mergeCell ref="A27:B27"/>
    <mergeCell ref="C27:D27"/>
    <mergeCell ref="A21:B21"/>
    <mergeCell ref="C21:D21"/>
    <mergeCell ref="A22:B22"/>
    <mergeCell ref="C22:D22"/>
    <mergeCell ref="A24:B24"/>
    <mergeCell ref="C24:D24"/>
    <mergeCell ref="A23:D23"/>
    <mergeCell ref="A18:B18"/>
    <mergeCell ref="C18:D18"/>
    <mergeCell ref="A19:B19"/>
    <mergeCell ref="C19:D19"/>
    <mergeCell ref="A20:B20"/>
    <mergeCell ref="C20:D20"/>
    <mergeCell ref="A16:B16"/>
    <mergeCell ref="C16:D16"/>
    <mergeCell ref="A13:D13"/>
    <mergeCell ref="A11:B11"/>
    <mergeCell ref="C11:D11"/>
    <mergeCell ref="A12:B12"/>
    <mergeCell ref="C12:D12"/>
    <mergeCell ref="C15:D15"/>
    <mergeCell ref="C7:D7"/>
    <mergeCell ref="A8:B9"/>
    <mergeCell ref="A10:B10"/>
    <mergeCell ref="C10:D10"/>
    <mergeCell ref="C8:D8"/>
    <mergeCell ref="C9:D9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A66:B66"/>
    <mergeCell ref="C66:D66"/>
    <mergeCell ref="A67:B67"/>
    <mergeCell ref="C67:D67"/>
    <mergeCell ref="A14:B14"/>
    <mergeCell ref="C14:D14"/>
    <mergeCell ref="A15:B15"/>
    <mergeCell ref="A17:B17"/>
    <mergeCell ref="C17:D17"/>
    <mergeCell ref="A70:B70"/>
    <mergeCell ref="C70:D70"/>
    <mergeCell ref="A71:B72"/>
    <mergeCell ref="C71:D71"/>
    <mergeCell ref="C72:D72"/>
    <mergeCell ref="A68:B68"/>
    <mergeCell ref="C68:D68"/>
    <mergeCell ref="A69:B69"/>
    <mergeCell ref="C69:D69"/>
    <mergeCell ref="A75:B75"/>
    <mergeCell ref="C75:D75"/>
    <mergeCell ref="A73:B73"/>
    <mergeCell ref="C73:D73"/>
    <mergeCell ref="A74:B74"/>
    <mergeCell ref="C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6.00390625" style="0" customWidth="1"/>
    <col min="2" max="2" width="47.28125" style="0" customWidth="1"/>
  </cols>
  <sheetData>
    <row r="2" spans="1:2" ht="55.5" customHeight="1">
      <c r="A2" s="140" t="s">
        <v>21</v>
      </c>
      <c r="B2" s="140"/>
    </row>
    <row r="3" spans="1:2" ht="13.5" thickBot="1">
      <c r="A3" s="12"/>
      <c r="B3" s="10"/>
    </row>
    <row r="4" spans="1:2" ht="25.5" customHeight="1">
      <c r="A4" s="13" t="s">
        <v>8</v>
      </c>
      <c r="B4" s="7" t="s">
        <v>244</v>
      </c>
    </row>
    <row r="5" spans="1:2" ht="12.75">
      <c r="A5" s="14" t="s">
        <v>9</v>
      </c>
      <c r="B5" s="3">
        <v>4501175665</v>
      </c>
    </row>
    <row r="6" spans="1:2" ht="12.75">
      <c r="A6" s="14" t="s">
        <v>10</v>
      </c>
      <c r="B6" s="3">
        <v>450101001</v>
      </c>
    </row>
    <row r="7" spans="1:2" ht="15.75" customHeight="1">
      <c r="A7" s="14" t="s">
        <v>11</v>
      </c>
      <c r="B7" s="3" t="s">
        <v>111</v>
      </c>
    </row>
    <row r="8" spans="1:3" ht="82.5" customHeight="1">
      <c r="A8" s="15" t="s">
        <v>22</v>
      </c>
      <c r="B8" s="78" t="s">
        <v>223</v>
      </c>
      <c r="C8" s="111"/>
    </row>
    <row r="9" spans="1:2" ht="30" customHeight="1">
      <c r="A9" s="15" t="s">
        <v>14</v>
      </c>
      <c r="B9" s="78" t="s">
        <v>224</v>
      </c>
    </row>
    <row r="10" spans="1:2" ht="30" customHeight="1">
      <c r="A10" s="15" t="s">
        <v>24</v>
      </c>
      <c r="B10" s="78" t="s">
        <v>225</v>
      </c>
    </row>
    <row r="11" spans="1:2" ht="12.75" hidden="1">
      <c r="A11" s="16" t="s">
        <v>16</v>
      </c>
      <c r="B11" s="95" t="s">
        <v>37</v>
      </c>
    </row>
    <row r="12" spans="1:2" ht="12.75">
      <c r="A12" s="17" t="s">
        <v>25</v>
      </c>
      <c r="B12" s="78" t="s">
        <v>26</v>
      </c>
    </row>
    <row r="13" spans="1:2" ht="54" customHeight="1">
      <c r="A13" s="15" t="s">
        <v>5</v>
      </c>
      <c r="B13" s="78">
        <v>1743</v>
      </c>
    </row>
    <row r="14" spans="1:2" ht="13.5" thickBot="1">
      <c r="A14" s="16"/>
      <c r="B14" s="95"/>
    </row>
    <row r="15" spans="1:2" ht="12.75">
      <c r="A15" s="16" t="s">
        <v>8</v>
      </c>
      <c r="B15" s="7" t="s">
        <v>244</v>
      </c>
    </row>
    <row r="16" spans="1:2" ht="12.75">
      <c r="A16" s="16" t="s">
        <v>9</v>
      </c>
      <c r="B16" s="3">
        <v>4501175665</v>
      </c>
    </row>
    <row r="17" spans="1:2" ht="12.75">
      <c r="A17" s="16" t="s">
        <v>10</v>
      </c>
      <c r="B17" s="3">
        <v>450101001</v>
      </c>
    </row>
    <row r="18" spans="1:2" ht="12.75">
      <c r="A18" s="16" t="s">
        <v>11</v>
      </c>
      <c r="B18" s="3" t="s">
        <v>111</v>
      </c>
    </row>
    <row r="19" spans="1:3" ht="55.5" customHeight="1">
      <c r="A19" s="15" t="s">
        <v>27</v>
      </c>
      <c r="B19" s="78" t="s">
        <v>223</v>
      </c>
      <c r="C19" s="111"/>
    </row>
    <row r="20" spans="1:2" ht="32.25" customHeight="1">
      <c r="A20" s="15" t="s">
        <v>14</v>
      </c>
      <c r="B20" s="78" t="s">
        <v>224</v>
      </c>
    </row>
    <row r="21" spans="1:2" ht="29.25" customHeight="1">
      <c r="A21" s="15" t="s">
        <v>24</v>
      </c>
      <c r="B21" s="78" t="s">
        <v>225</v>
      </c>
    </row>
    <row r="22" spans="1:2" ht="12.75" hidden="1">
      <c r="A22" s="16" t="s">
        <v>16</v>
      </c>
      <c r="B22" s="95" t="s">
        <v>37</v>
      </c>
    </row>
    <row r="23" spans="1:2" ht="12.75">
      <c r="A23" s="17" t="s">
        <v>25</v>
      </c>
      <c r="B23" s="78" t="s">
        <v>26</v>
      </c>
    </row>
    <row r="24" spans="1:2" ht="45" customHeight="1" thickBot="1">
      <c r="A24" s="18" t="s">
        <v>28</v>
      </c>
      <c r="B24" s="96">
        <v>1743</v>
      </c>
    </row>
    <row r="25" spans="1:2" ht="12.75">
      <c r="A25" s="19"/>
      <c r="B25" s="1"/>
    </row>
    <row r="26" spans="1:2" ht="39.75" customHeight="1">
      <c r="A26" s="141"/>
      <c r="B26" s="141"/>
    </row>
    <row r="27" spans="1:2" ht="63.75" customHeight="1">
      <c r="A27" s="141"/>
      <c r="B27" s="141"/>
    </row>
  </sheetData>
  <sheetProtection/>
  <mergeCells count="3">
    <mergeCell ref="A2:B2"/>
    <mergeCell ref="A26:B26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7">
      <selection activeCell="B19" sqref="B19"/>
    </sheetView>
  </sheetViews>
  <sheetFormatPr defaultColWidth="9.140625" defaultRowHeight="12.75"/>
  <cols>
    <col min="1" max="1" width="36.00390625" style="0" customWidth="1"/>
    <col min="2" max="2" width="21.7109375" style="0" customWidth="1"/>
    <col min="3" max="3" width="24.7109375" style="0" customWidth="1"/>
  </cols>
  <sheetData>
    <row r="2" spans="1:3" ht="59.25" customHeight="1" thickBot="1">
      <c r="A2" s="142" t="s">
        <v>29</v>
      </c>
      <c r="B2" s="142"/>
      <c r="C2" s="142"/>
    </row>
    <row r="3" spans="1:3" ht="12.75">
      <c r="A3" s="20" t="s">
        <v>8</v>
      </c>
      <c r="B3" s="20" t="s">
        <v>244</v>
      </c>
      <c r="C3" s="20"/>
    </row>
    <row r="4" spans="1:3" ht="12.75">
      <c r="A4" s="22" t="s">
        <v>9</v>
      </c>
      <c r="B4" s="146">
        <v>4501175665</v>
      </c>
      <c r="C4" s="147"/>
    </row>
    <row r="5" spans="1:3" ht="12.75">
      <c r="A5" s="22" t="s">
        <v>10</v>
      </c>
      <c r="B5" s="146">
        <v>450101001</v>
      </c>
      <c r="C5" s="147"/>
    </row>
    <row r="6" spans="1:3" ht="12.75">
      <c r="A6" s="22" t="s">
        <v>11</v>
      </c>
      <c r="B6" s="143" t="s">
        <v>30</v>
      </c>
      <c r="C6" s="143"/>
    </row>
    <row r="7" spans="1:3" ht="12.75">
      <c r="A7" s="98" t="s">
        <v>31</v>
      </c>
      <c r="B7" s="143" t="s">
        <v>245</v>
      </c>
      <c r="C7" s="143"/>
    </row>
    <row r="8" spans="1:2" s="9" customFormat="1" ht="12.75">
      <c r="A8" s="12"/>
      <c r="B8" s="10"/>
    </row>
    <row r="9" spans="1:2" s="9" customFormat="1" ht="12.75">
      <c r="A9" s="12"/>
      <c r="B9" s="10"/>
    </row>
    <row r="10" spans="1:3" ht="26.25" customHeight="1">
      <c r="A10" s="97" t="s">
        <v>32</v>
      </c>
      <c r="B10" s="144" t="s">
        <v>26</v>
      </c>
      <c r="C10" s="145"/>
    </row>
    <row r="11" spans="1:3" ht="51.75" customHeight="1">
      <c r="A11" s="4" t="s">
        <v>33</v>
      </c>
      <c r="B11" s="89" t="s">
        <v>213</v>
      </c>
      <c r="C11" s="103" t="s">
        <v>214</v>
      </c>
    </row>
    <row r="12" spans="1:3" ht="12.75" customHeight="1">
      <c r="A12" s="4" t="s">
        <v>34</v>
      </c>
      <c r="B12" s="90">
        <f>B13+B27</f>
        <v>306237.8</v>
      </c>
      <c r="C12" s="91">
        <f>C13+C27</f>
        <v>7020.88808275</v>
      </c>
    </row>
    <row r="13" spans="1:3" ht="12.75" customHeight="1">
      <c r="A13" s="4" t="s">
        <v>35</v>
      </c>
      <c r="B13" s="90">
        <f>B15+B18+B19+B20+B21+B23+B25+B26</f>
        <v>302472.89999999997</v>
      </c>
      <c r="C13" s="112">
        <f>C15+C18+C19+C20+C21+C23+C25+C26</f>
        <v>7001.18808275</v>
      </c>
    </row>
    <row r="14" spans="1:4" ht="38.25">
      <c r="A14" s="4" t="s">
        <v>36</v>
      </c>
      <c r="B14" s="90" t="s">
        <v>37</v>
      </c>
      <c r="C14" s="92" t="s">
        <v>37</v>
      </c>
      <c r="D14" s="110"/>
    </row>
    <row r="15" spans="1:5" ht="24.75" customHeight="1">
      <c r="A15" s="4" t="s">
        <v>38</v>
      </c>
      <c r="B15" s="90">
        <v>97238.4</v>
      </c>
      <c r="C15" s="91">
        <f>C17*C16</f>
        <v>2663.64808275</v>
      </c>
      <c r="E15" s="109"/>
    </row>
    <row r="16" spans="1:3" ht="12.75">
      <c r="A16" s="4" t="s">
        <v>39</v>
      </c>
      <c r="B16" s="90">
        <v>4.56005</v>
      </c>
      <c r="C16" s="91">
        <v>4.56319</v>
      </c>
    </row>
    <row r="17" spans="1:3" ht="12.75">
      <c r="A17" s="4" t="s">
        <v>40</v>
      </c>
      <c r="B17" s="90">
        <v>21323.987</v>
      </c>
      <c r="C17" s="91">
        <v>583.725</v>
      </c>
    </row>
    <row r="18" spans="1:3" ht="38.25">
      <c r="A18" s="4" t="s">
        <v>41</v>
      </c>
      <c r="B18" s="90">
        <v>1786.5</v>
      </c>
      <c r="C18" s="91">
        <v>73.2</v>
      </c>
    </row>
    <row r="19" spans="1:3" ht="38.25">
      <c r="A19" s="4" t="s">
        <v>42</v>
      </c>
      <c r="B19" s="90">
        <f>49645.5+14992.9</f>
        <v>64638.4</v>
      </c>
      <c r="C19" s="91">
        <f>832.7+251.5</f>
        <v>1084.2</v>
      </c>
    </row>
    <row r="20" spans="1:3" ht="51">
      <c r="A20" s="4" t="s">
        <v>43</v>
      </c>
      <c r="B20" s="90">
        <v>10014.8</v>
      </c>
      <c r="C20" s="91">
        <v>59.9</v>
      </c>
    </row>
    <row r="21" spans="1:3" ht="25.5">
      <c r="A21" s="4" t="s">
        <v>44</v>
      </c>
      <c r="B21" s="90">
        <f>70404.3+376.4</f>
        <v>70780.7</v>
      </c>
      <c r="C21" s="91">
        <f>1379.2+15.4</f>
        <v>1394.6000000000001</v>
      </c>
    </row>
    <row r="22" spans="1:3" ht="25.5">
      <c r="A22" s="4" t="s">
        <v>45</v>
      </c>
      <c r="B22" s="90">
        <f>29196.8+8817.4</f>
        <v>38014.2</v>
      </c>
      <c r="C22" s="91">
        <f>585.6+176.8</f>
        <v>762.4000000000001</v>
      </c>
    </row>
    <row r="23" spans="1:3" ht="25.5">
      <c r="A23" s="4" t="s">
        <v>46</v>
      </c>
      <c r="B23" s="90">
        <v>23291.2</v>
      </c>
      <c r="C23" s="91">
        <v>466.74</v>
      </c>
    </row>
    <row r="24" spans="1:3" ht="25.5">
      <c r="A24" s="4" t="s">
        <v>45</v>
      </c>
      <c r="B24" s="90">
        <f>14742.4+4452.2</f>
        <v>19194.6</v>
      </c>
      <c r="C24" s="91">
        <f>295.4+89.2</f>
        <v>384.59999999999997</v>
      </c>
    </row>
    <row r="25" spans="1:3" ht="38.25">
      <c r="A25" s="4" t="s">
        <v>47</v>
      </c>
      <c r="B25" s="90">
        <f>26310.1+7634.7</f>
        <v>33944.799999999996</v>
      </c>
      <c r="C25" s="91">
        <f>1199.7+41.4</f>
        <v>1241.1000000000001</v>
      </c>
    </row>
    <row r="26" spans="1:3" ht="63.75">
      <c r="A26" s="4" t="s">
        <v>48</v>
      </c>
      <c r="B26" s="90">
        <v>778.1</v>
      </c>
      <c r="C26" s="91">
        <v>17.8</v>
      </c>
    </row>
    <row r="27" spans="1:3" ht="25.5">
      <c r="A27" s="4" t="s">
        <v>49</v>
      </c>
      <c r="B27" s="90">
        <v>3764.9</v>
      </c>
      <c r="C27" s="91">
        <v>19.7</v>
      </c>
    </row>
    <row r="28" spans="1:3" ht="38.25">
      <c r="A28" s="4" t="s">
        <v>50</v>
      </c>
      <c r="B28" s="93">
        <v>0</v>
      </c>
      <c r="C28" s="91">
        <v>0</v>
      </c>
    </row>
    <row r="29" spans="1:3" ht="89.25">
      <c r="A29" s="4" t="s">
        <v>51</v>
      </c>
      <c r="B29" s="93">
        <v>0</v>
      </c>
      <c r="C29" s="91">
        <v>0</v>
      </c>
    </row>
    <row r="30" spans="1:3" ht="25.5">
      <c r="A30" s="4" t="s">
        <v>52</v>
      </c>
      <c r="B30" s="90" t="s">
        <v>37</v>
      </c>
      <c r="C30" s="92" t="s">
        <v>37</v>
      </c>
    </row>
    <row r="31" spans="1:3" ht="25.5">
      <c r="A31" s="4" t="s">
        <v>53</v>
      </c>
      <c r="B31" s="90" t="s">
        <v>37</v>
      </c>
      <c r="C31" s="92" t="s">
        <v>37</v>
      </c>
    </row>
    <row r="32" spans="1:3" ht="51">
      <c r="A32" s="4" t="s">
        <v>132</v>
      </c>
      <c r="B32" s="90" t="s">
        <v>23</v>
      </c>
      <c r="C32" s="92" t="s">
        <v>37</v>
      </c>
    </row>
    <row r="33" spans="1:3" ht="38.25">
      <c r="A33" s="4" t="s">
        <v>54</v>
      </c>
      <c r="B33" s="93" t="s">
        <v>37</v>
      </c>
      <c r="C33" s="92" t="s">
        <v>37</v>
      </c>
    </row>
    <row r="34" spans="1:3" ht="51">
      <c r="A34" s="4" t="s">
        <v>55</v>
      </c>
      <c r="B34" s="90" t="s">
        <v>23</v>
      </c>
      <c r="C34" s="92" t="s">
        <v>37</v>
      </c>
    </row>
    <row r="35" spans="1:3" ht="25.5">
      <c r="A35" s="4" t="s">
        <v>56</v>
      </c>
      <c r="B35" s="90">
        <v>21303.935</v>
      </c>
      <c r="C35" s="91">
        <v>872.977</v>
      </c>
    </row>
    <row r="36" spans="1:3" ht="25.5">
      <c r="A36" s="4" t="s">
        <v>57</v>
      </c>
      <c r="B36" s="90">
        <v>389.13</v>
      </c>
      <c r="C36" s="92" t="s">
        <v>37</v>
      </c>
    </row>
    <row r="37" spans="1:3" ht="25.5">
      <c r="A37" s="4" t="s">
        <v>58</v>
      </c>
      <c r="B37" s="90">
        <v>53</v>
      </c>
      <c r="C37" s="92" t="s">
        <v>37</v>
      </c>
    </row>
    <row r="38" spans="1:3" ht="39" thickBot="1">
      <c r="A38" s="5" t="s">
        <v>59</v>
      </c>
      <c r="B38" s="94">
        <v>443.4</v>
      </c>
      <c r="C38" s="104">
        <v>6.6</v>
      </c>
    </row>
    <row r="40" spans="1:2" ht="38.25" customHeight="1">
      <c r="A40" s="141"/>
      <c r="B40" s="141"/>
    </row>
    <row r="41" spans="1:2" ht="38.25" customHeight="1">
      <c r="A41" s="141"/>
      <c r="B41" s="141"/>
    </row>
    <row r="42" spans="1:2" ht="114.75" customHeight="1">
      <c r="A42" s="141"/>
      <c r="B42" s="141"/>
    </row>
    <row r="43" spans="1:2" ht="25.5" customHeight="1">
      <c r="A43" s="141"/>
      <c r="B43" s="141"/>
    </row>
  </sheetData>
  <sheetProtection/>
  <mergeCells count="10">
    <mergeCell ref="A2:C2"/>
    <mergeCell ref="B6:C6"/>
    <mergeCell ref="B7:C7"/>
    <mergeCell ref="A43:B43"/>
    <mergeCell ref="A40:B40"/>
    <mergeCell ref="A41:B41"/>
    <mergeCell ref="A42:B42"/>
    <mergeCell ref="B10:C10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4">
      <selection activeCell="B10" sqref="B10:C10"/>
    </sheetView>
  </sheetViews>
  <sheetFormatPr defaultColWidth="9.140625" defaultRowHeight="12.75"/>
  <cols>
    <col min="1" max="1" width="36.00390625" style="0" customWidth="1"/>
    <col min="2" max="2" width="21.7109375" style="0" customWidth="1"/>
    <col min="3" max="3" width="24.7109375" style="0" customWidth="1"/>
  </cols>
  <sheetData>
    <row r="2" spans="1:2" ht="59.25" customHeight="1" thickBot="1">
      <c r="A2" s="139" t="s">
        <v>29</v>
      </c>
      <c r="B2" s="139"/>
    </row>
    <row r="3" spans="1:3" ht="12.75">
      <c r="A3" s="20" t="s">
        <v>8</v>
      </c>
      <c r="B3" s="20" t="s">
        <v>244</v>
      </c>
      <c r="C3" s="20"/>
    </row>
    <row r="4" spans="1:3" ht="12.75">
      <c r="A4" s="22" t="s">
        <v>9</v>
      </c>
      <c r="B4" s="146">
        <v>4501175665</v>
      </c>
      <c r="C4" s="147"/>
    </row>
    <row r="5" spans="1:3" ht="12.75">
      <c r="A5" s="22" t="s">
        <v>10</v>
      </c>
      <c r="B5" s="146">
        <v>450101001</v>
      </c>
      <c r="C5" s="147"/>
    </row>
    <row r="6" spans="1:3" ht="12.75">
      <c r="A6" s="22" t="s">
        <v>11</v>
      </c>
      <c r="B6" s="143" t="s">
        <v>30</v>
      </c>
      <c r="C6" s="143"/>
    </row>
    <row r="7" spans="1:3" ht="12.75">
      <c r="A7" s="98" t="s">
        <v>31</v>
      </c>
      <c r="B7" s="143" t="s">
        <v>247</v>
      </c>
      <c r="C7" s="143"/>
    </row>
    <row r="8" spans="1:2" s="9" customFormat="1" ht="12.75">
      <c r="A8" s="12"/>
      <c r="B8" s="10"/>
    </row>
    <row r="9" spans="1:2" s="9" customFormat="1" ht="12.75">
      <c r="A9" s="12"/>
      <c r="B9" s="10"/>
    </row>
    <row r="10" spans="1:3" ht="26.25" customHeight="1">
      <c r="A10" s="97" t="s">
        <v>32</v>
      </c>
      <c r="B10" s="144" t="s">
        <v>26</v>
      </c>
      <c r="C10" s="145"/>
    </row>
    <row r="11" spans="1:4" ht="51.75" customHeight="1">
      <c r="A11" s="4" t="s">
        <v>33</v>
      </c>
      <c r="B11" s="89" t="s">
        <v>213</v>
      </c>
      <c r="C11" s="103" t="s">
        <v>214</v>
      </c>
      <c r="D11" s="111"/>
    </row>
    <row r="12" spans="1:3" ht="12.75" customHeight="1">
      <c r="A12" s="4" t="s">
        <v>34</v>
      </c>
      <c r="B12" s="90">
        <f>B13+B27</f>
        <v>334941.6</v>
      </c>
      <c r="C12" s="91">
        <f>C13+C27</f>
        <v>7263.8</v>
      </c>
    </row>
    <row r="13" spans="1:3" ht="12.75" customHeight="1">
      <c r="A13" s="4" t="s">
        <v>35</v>
      </c>
      <c r="B13" s="90">
        <f>B15+B18+B19+B20+B21+B23+B25+B26</f>
        <v>331002.39999999997</v>
      </c>
      <c r="C13" s="112">
        <f>C15+C18+C19+C20+C21+C23+C25+C26</f>
        <v>7248</v>
      </c>
    </row>
    <row r="14" spans="1:4" ht="38.25">
      <c r="A14" s="4" t="s">
        <v>36</v>
      </c>
      <c r="B14" s="90" t="s">
        <v>37</v>
      </c>
      <c r="C14" s="92" t="s">
        <v>37</v>
      </c>
      <c r="D14" s="110"/>
    </row>
    <row r="15" spans="1:5" ht="24.75" customHeight="1">
      <c r="A15" s="4" t="s">
        <v>38</v>
      </c>
      <c r="B15" s="90">
        <v>98767.4</v>
      </c>
      <c r="C15" s="91">
        <v>2716.1</v>
      </c>
      <c r="D15" s="110"/>
      <c r="E15" s="109"/>
    </row>
    <row r="16" spans="1:3" ht="12.75">
      <c r="A16" s="4" t="s">
        <v>39</v>
      </c>
      <c r="B16" s="90">
        <v>4.63175</v>
      </c>
      <c r="C16" s="91">
        <v>4.65305</v>
      </c>
    </row>
    <row r="17" spans="1:3" ht="12.75">
      <c r="A17" s="4" t="s">
        <v>40</v>
      </c>
      <c r="B17" s="90">
        <v>21323.987</v>
      </c>
      <c r="C17" s="91">
        <v>583.725</v>
      </c>
    </row>
    <row r="18" spans="1:3" ht="38.25">
      <c r="A18" s="4" t="s">
        <v>41</v>
      </c>
      <c r="B18" s="90">
        <v>1872.2</v>
      </c>
      <c r="C18" s="91">
        <v>76.7</v>
      </c>
    </row>
    <row r="19" spans="1:3" ht="38.25">
      <c r="A19" s="4" t="s">
        <v>42</v>
      </c>
      <c r="B19" s="90">
        <f>52723.5+15922.5</f>
        <v>68646</v>
      </c>
      <c r="C19" s="91">
        <f>884.4+267.1</f>
        <v>1151.5</v>
      </c>
    </row>
    <row r="20" spans="1:4" ht="51">
      <c r="A20" s="4" t="s">
        <v>43</v>
      </c>
      <c r="B20" s="90">
        <v>10427.4</v>
      </c>
      <c r="C20" s="91">
        <v>48.1</v>
      </c>
      <c r="D20" s="110"/>
    </row>
    <row r="21" spans="1:3" ht="25.5">
      <c r="A21" s="4" t="s">
        <v>44</v>
      </c>
      <c r="B21" s="90">
        <f>74037.3+376.4</f>
        <v>74413.7</v>
      </c>
      <c r="C21" s="91">
        <f>1450.7+15.4</f>
        <v>1466.1000000000001</v>
      </c>
    </row>
    <row r="22" spans="1:3" ht="25.5">
      <c r="A22" s="4" t="s">
        <v>45</v>
      </c>
      <c r="B22" s="90">
        <f>31007+9364.1</f>
        <v>40371.1</v>
      </c>
      <c r="C22" s="91">
        <f>621.9+187.8</f>
        <v>809.7</v>
      </c>
    </row>
    <row r="23" spans="1:3" ht="25.5">
      <c r="A23" s="4" t="s">
        <v>46</v>
      </c>
      <c r="B23" s="90">
        <v>24595.7</v>
      </c>
      <c r="C23" s="91">
        <v>474</v>
      </c>
    </row>
    <row r="24" spans="1:3" ht="25.5">
      <c r="A24" s="4" t="s">
        <v>45</v>
      </c>
      <c r="B24" s="90">
        <f>15747.3+4755.7</f>
        <v>20503</v>
      </c>
      <c r="C24" s="91">
        <f>303.5+91.7</f>
        <v>395.2</v>
      </c>
    </row>
    <row r="25" spans="1:3" ht="38.25">
      <c r="A25" s="4" t="s">
        <v>47</v>
      </c>
      <c r="B25" s="90">
        <f>43420.2+8039.4</f>
        <v>51459.6</v>
      </c>
      <c r="C25" s="91">
        <f>1253.1+43.6</f>
        <v>1296.6999999999998</v>
      </c>
    </row>
    <row r="26" spans="1:3" ht="63.75">
      <c r="A26" s="4" t="s">
        <v>48</v>
      </c>
      <c r="B26" s="90">
        <v>820.4</v>
      </c>
      <c r="C26" s="91">
        <v>18.8</v>
      </c>
    </row>
    <row r="27" spans="1:3" ht="25.5">
      <c r="A27" s="4" t="s">
        <v>49</v>
      </c>
      <c r="B27" s="90">
        <v>3939.2</v>
      </c>
      <c r="C27" s="91">
        <v>15.8</v>
      </c>
    </row>
    <row r="28" spans="1:3" ht="38.25">
      <c r="A28" s="4" t="s">
        <v>50</v>
      </c>
      <c r="B28" s="93">
        <v>0</v>
      </c>
      <c r="C28" s="91">
        <v>0</v>
      </c>
    </row>
    <row r="29" spans="1:3" ht="89.25">
      <c r="A29" s="4" t="s">
        <v>51</v>
      </c>
      <c r="B29" s="93">
        <v>0</v>
      </c>
      <c r="C29" s="91">
        <v>0</v>
      </c>
    </row>
    <row r="30" spans="1:3" ht="25.5">
      <c r="A30" s="4" t="s">
        <v>52</v>
      </c>
      <c r="B30" s="90" t="s">
        <v>37</v>
      </c>
      <c r="C30" s="92" t="s">
        <v>37</v>
      </c>
    </row>
    <row r="31" spans="1:3" ht="25.5">
      <c r="A31" s="4" t="s">
        <v>53</v>
      </c>
      <c r="B31" s="90" t="s">
        <v>37</v>
      </c>
      <c r="C31" s="92" t="s">
        <v>37</v>
      </c>
    </row>
    <row r="32" spans="1:3" ht="51">
      <c r="A32" s="4" t="s">
        <v>132</v>
      </c>
      <c r="B32" s="90" t="s">
        <v>23</v>
      </c>
      <c r="C32" s="92" t="s">
        <v>37</v>
      </c>
    </row>
    <row r="33" spans="1:3" ht="38.25">
      <c r="A33" s="4" t="s">
        <v>54</v>
      </c>
      <c r="B33" s="93" t="s">
        <v>37</v>
      </c>
      <c r="C33" s="92" t="s">
        <v>37</v>
      </c>
    </row>
    <row r="34" spans="1:3" ht="51">
      <c r="A34" s="4" t="s">
        <v>55</v>
      </c>
      <c r="B34" s="90" t="s">
        <v>23</v>
      </c>
      <c r="C34" s="92" t="s">
        <v>37</v>
      </c>
    </row>
    <row r="35" spans="1:3" ht="25.5">
      <c r="A35" s="4" t="s">
        <v>56</v>
      </c>
      <c r="B35" s="90">
        <v>21303.935</v>
      </c>
      <c r="C35" s="91">
        <v>872.977</v>
      </c>
    </row>
    <row r="36" spans="1:3" ht="25.5">
      <c r="A36" s="4" t="s">
        <v>57</v>
      </c>
      <c r="B36" s="90">
        <v>389.13</v>
      </c>
      <c r="C36" s="92" t="s">
        <v>37</v>
      </c>
    </row>
    <row r="37" spans="1:3" ht="25.5">
      <c r="A37" s="4" t="s">
        <v>58</v>
      </c>
      <c r="B37" s="90">
        <v>53</v>
      </c>
      <c r="C37" s="92" t="s">
        <v>37</v>
      </c>
    </row>
    <row r="38" spans="1:3" ht="39" thickBot="1">
      <c r="A38" s="5" t="s">
        <v>59</v>
      </c>
      <c r="B38" s="94">
        <v>443.4</v>
      </c>
      <c r="C38" s="104">
        <v>6.6</v>
      </c>
    </row>
    <row r="40" spans="1:2" ht="38.25" customHeight="1">
      <c r="A40" s="141"/>
      <c r="B40" s="141"/>
    </row>
    <row r="41" spans="1:2" ht="38.25" customHeight="1">
      <c r="A41" s="141"/>
      <c r="B41" s="141"/>
    </row>
    <row r="42" spans="1:2" ht="114.75" customHeight="1">
      <c r="A42" s="141"/>
      <c r="B42" s="141"/>
    </row>
    <row r="43" spans="1:2" ht="25.5" customHeight="1">
      <c r="A43" s="141"/>
      <c r="B43" s="141"/>
    </row>
  </sheetData>
  <sheetProtection/>
  <mergeCells count="10">
    <mergeCell ref="B6:C6"/>
    <mergeCell ref="B7:C7"/>
    <mergeCell ref="A43:B43"/>
    <mergeCell ref="A2:B2"/>
    <mergeCell ref="A40:B40"/>
    <mergeCell ref="A41:B41"/>
    <mergeCell ref="A42:B42"/>
    <mergeCell ref="B10:C10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8515625" style="0" customWidth="1"/>
    <col min="2" max="2" width="47.00390625" style="0" customWidth="1"/>
  </cols>
  <sheetData>
    <row r="3" spans="1:3" ht="25.5" customHeight="1">
      <c r="A3" s="148" t="s">
        <v>253</v>
      </c>
      <c r="B3" s="148"/>
      <c r="C3" s="27"/>
    </row>
    <row r="4" spans="1:3" ht="26.25" customHeight="1">
      <c r="A4" s="148"/>
      <c r="B4" s="148"/>
      <c r="C4" s="27"/>
    </row>
    <row r="5" spans="1:3" ht="13.5" thickBot="1">
      <c r="A5" s="12"/>
      <c r="B5" s="10"/>
      <c r="C5" s="27"/>
    </row>
    <row r="6" spans="1:3" ht="12.75">
      <c r="A6" s="88" t="s">
        <v>8</v>
      </c>
      <c r="B6" s="21" t="s">
        <v>244</v>
      </c>
      <c r="C6" s="27"/>
    </row>
    <row r="7" spans="1:3" ht="12.75">
      <c r="A7" s="79" t="s">
        <v>9</v>
      </c>
      <c r="B7" s="23">
        <v>4501175665</v>
      </c>
      <c r="C7" s="27"/>
    </row>
    <row r="8" spans="1:3" ht="12.75">
      <c r="A8" s="79" t="s">
        <v>10</v>
      </c>
      <c r="B8" s="23">
        <v>450101001</v>
      </c>
      <c r="C8" s="27"/>
    </row>
    <row r="9" spans="1:3" ht="13.5" thickBot="1">
      <c r="A9" s="99" t="s">
        <v>11</v>
      </c>
      <c r="B9" s="24" t="s">
        <v>30</v>
      </c>
      <c r="C9" s="27"/>
    </row>
    <row r="10" spans="1:3" ht="13.5" thickBot="1">
      <c r="A10" s="12"/>
      <c r="B10" s="10"/>
      <c r="C10" s="27"/>
    </row>
    <row r="11" spans="1:3" ht="33.75" customHeight="1">
      <c r="A11" s="25" t="s">
        <v>60</v>
      </c>
      <c r="B11" s="26" t="s">
        <v>26</v>
      </c>
      <c r="C11" s="27"/>
    </row>
    <row r="12" spans="1:3" ht="25.5">
      <c r="A12" s="4" t="s">
        <v>226</v>
      </c>
      <c r="B12" s="149">
        <v>0</v>
      </c>
      <c r="C12" s="27"/>
    </row>
    <row r="13" spans="1:3" ht="25.5">
      <c r="A13" s="4" t="s">
        <v>227</v>
      </c>
      <c r="B13" s="150"/>
      <c r="C13" s="27"/>
    </row>
    <row r="14" spans="1:3" ht="38.25">
      <c r="A14" s="4" t="s">
        <v>228</v>
      </c>
      <c r="B14" s="105"/>
      <c r="C14" s="27"/>
    </row>
    <row r="15" spans="1:3" ht="12.75">
      <c r="A15" s="100" t="s">
        <v>229</v>
      </c>
      <c r="B15" s="106">
        <v>0</v>
      </c>
      <c r="C15" s="27"/>
    </row>
    <row r="16" spans="1:3" ht="12.75">
      <c r="A16" s="100" t="s">
        <v>230</v>
      </c>
      <c r="B16" s="106">
        <v>0</v>
      </c>
      <c r="C16" s="27"/>
    </row>
    <row r="17" spans="1:3" ht="12.75">
      <c r="A17" s="100" t="s">
        <v>231</v>
      </c>
      <c r="B17" s="106">
        <v>0</v>
      </c>
      <c r="C17" s="27"/>
    </row>
    <row r="18" spans="1:3" ht="12.75">
      <c r="A18" s="101" t="s">
        <v>232</v>
      </c>
      <c r="B18" s="106">
        <v>0</v>
      </c>
      <c r="C18" s="27"/>
    </row>
    <row r="19" spans="1:3" ht="12.75">
      <c r="A19" s="101" t="s">
        <v>233</v>
      </c>
      <c r="B19" s="106">
        <v>0</v>
      </c>
      <c r="C19" s="27"/>
    </row>
    <row r="20" spans="1:3" ht="12.75">
      <c r="A20" s="101" t="s">
        <v>234</v>
      </c>
      <c r="B20" s="106">
        <v>0</v>
      </c>
      <c r="C20" s="27"/>
    </row>
    <row r="21" spans="1:3" ht="12.75">
      <c r="A21" s="101" t="s">
        <v>235</v>
      </c>
      <c r="B21" s="106">
        <v>0</v>
      </c>
      <c r="C21" s="27"/>
    </row>
    <row r="22" spans="1:3" ht="89.25">
      <c r="A22" s="4" t="s">
        <v>236</v>
      </c>
      <c r="B22" s="107"/>
      <c r="C22" s="27"/>
    </row>
    <row r="23" spans="1:3" ht="12.75">
      <c r="A23" s="100" t="s">
        <v>229</v>
      </c>
      <c r="B23" s="106" t="s">
        <v>23</v>
      </c>
      <c r="C23" s="27"/>
    </row>
    <row r="24" spans="1:3" ht="12.75">
      <c r="A24" s="100" t="s">
        <v>230</v>
      </c>
      <c r="B24" s="106">
        <v>0</v>
      </c>
      <c r="C24" s="27"/>
    </row>
    <row r="25" spans="1:3" ht="12.75">
      <c r="A25" s="100" t="s">
        <v>231</v>
      </c>
      <c r="B25" s="106">
        <v>0</v>
      </c>
      <c r="C25" s="27"/>
    </row>
    <row r="26" spans="1:3" ht="12.75">
      <c r="A26" s="101" t="s">
        <v>232</v>
      </c>
      <c r="B26" s="106" t="s">
        <v>23</v>
      </c>
      <c r="C26" s="27"/>
    </row>
    <row r="27" spans="1:3" ht="12.75">
      <c r="A27" s="101" t="s">
        <v>233</v>
      </c>
      <c r="B27" s="106" t="s">
        <v>23</v>
      </c>
      <c r="C27" s="27"/>
    </row>
    <row r="28" spans="1:3" ht="38.25" customHeight="1">
      <c r="A28" s="101" t="s">
        <v>234</v>
      </c>
      <c r="B28" s="106" t="s">
        <v>23</v>
      </c>
      <c r="C28" s="27"/>
    </row>
    <row r="29" spans="1:3" ht="13.5" thickBot="1">
      <c r="A29" s="102" t="s">
        <v>235</v>
      </c>
      <c r="B29" s="108" t="s">
        <v>23</v>
      </c>
      <c r="C29" s="27"/>
    </row>
    <row r="30" spans="1:3" ht="12.75">
      <c r="A30" s="19"/>
      <c r="B30" s="1"/>
      <c r="C30" s="27"/>
    </row>
    <row r="31" spans="1:3" ht="38.25" customHeight="1">
      <c r="A31" s="141" t="s">
        <v>237</v>
      </c>
      <c r="B31" s="141"/>
      <c r="C31" s="27"/>
    </row>
  </sheetData>
  <sheetProtection/>
  <mergeCells count="3">
    <mergeCell ref="A3:B4"/>
    <mergeCell ref="B12:B13"/>
    <mergeCell ref="A31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66"/>
  <sheetViews>
    <sheetView zoomScalePageLayoutView="0" workbookViewId="0" topLeftCell="A7">
      <selection activeCell="B7" sqref="B7:C7"/>
    </sheetView>
  </sheetViews>
  <sheetFormatPr defaultColWidth="9.140625" defaultRowHeight="12.75"/>
  <cols>
    <col min="1" max="1" width="45.7109375" style="0" customWidth="1"/>
    <col min="2" max="2" width="19.28125" style="0" customWidth="1"/>
    <col min="3" max="3" width="21.7109375" style="0" customWidth="1"/>
  </cols>
  <sheetData>
    <row r="4" spans="1:3" ht="12.75" customHeight="1">
      <c r="A4" s="148" t="s">
        <v>61</v>
      </c>
      <c r="B4" s="148"/>
      <c r="C4" s="148"/>
    </row>
    <row r="5" spans="1:3" ht="13.5" thickBot="1">
      <c r="A5" s="155"/>
      <c r="B5" s="155"/>
      <c r="C5" s="155"/>
    </row>
    <row r="6" spans="1:3" ht="54" customHeight="1">
      <c r="A6" s="28" t="s">
        <v>62</v>
      </c>
      <c r="B6" s="156" t="s">
        <v>246</v>
      </c>
      <c r="C6" s="157"/>
    </row>
    <row r="7" spans="1:3" ht="142.5" customHeight="1">
      <c r="A7" s="29" t="s">
        <v>63</v>
      </c>
      <c r="B7" s="158" t="s">
        <v>191</v>
      </c>
      <c r="C7" s="159"/>
    </row>
    <row r="8" spans="1:3" ht="26.25" customHeight="1">
      <c r="A8" s="29" t="s">
        <v>64</v>
      </c>
      <c r="B8" s="143" t="s">
        <v>192</v>
      </c>
      <c r="C8" s="154"/>
    </row>
    <row r="9" spans="1:3" ht="29.25" customHeight="1" thickBot="1">
      <c r="A9" s="151" t="s">
        <v>65</v>
      </c>
      <c r="B9" s="152"/>
      <c r="C9" s="153"/>
    </row>
    <row r="10" spans="1:3" ht="51.75" thickBot="1">
      <c r="A10" s="59" t="s">
        <v>66</v>
      </c>
      <c r="B10" s="60" t="s">
        <v>185</v>
      </c>
      <c r="C10" s="61" t="s">
        <v>67</v>
      </c>
    </row>
    <row r="11" spans="1:3" ht="12.75">
      <c r="A11" s="56" t="s">
        <v>68</v>
      </c>
      <c r="B11" s="74">
        <f>SUM(B13:B66)</f>
        <v>250573.48</v>
      </c>
      <c r="C11" s="72" t="s">
        <v>190</v>
      </c>
    </row>
    <row r="12" spans="1:3" ht="12.75">
      <c r="A12" s="57" t="s">
        <v>149</v>
      </c>
      <c r="B12" s="83"/>
      <c r="C12" s="75"/>
    </row>
    <row r="13" spans="1:3" ht="25.5">
      <c r="A13" s="55" t="s">
        <v>135</v>
      </c>
      <c r="B13" s="74">
        <v>15322.64</v>
      </c>
      <c r="C13" s="72" t="s">
        <v>190</v>
      </c>
    </row>
    <row r="14" spans="1:3" ht="76.5">
      <c r="A14" s="55" t="s">
        <v>136</v>
      </c>
      <c r="B14" s="74">
        <v>20724.67</v>
      </c>
      <c r="C14" s="72" t="s">
        <v>190</v>
      </c>
    </row>
    <row r="15" spans="1:3" ht="27" customHeight="1">
      <c r="A15" s="55" t="s">
        <v>137</v>
      </c>
      <c r="B15" s="74">
        <v>9285.87</v>
      </c>
      <c r="C15" s="72" t="s">
        <v>190</v>
      </c>
    </row>
    <row r="16" spans="1:3" ht="41.25" customHeight="1">
      <c r="A16" s="55" t="s">
        <v>138</v>
      </c>
      <c r="B16" s="74">
        <v>35095.48</v>
      </c>
      <c r="C16" s="72" t="s">
        <v>190</v>
      </c>
    </row>
    <row r="17" spans="1:3" ht="27.75" customHeight="1">
      <c r="A17" s="55" t="s">
        <v>139</v>
      </c>
      <c r="B17" s="74">
        <v>17757.27</v>
      </c>
      <c r="C17" s="72" t="s">
        <v>190</v>
      </c>
    </row>
    <row r="18" spans="1:3" ht="52.5" customHeight="1">
      <c r="A18" s="55" t="s">
        <v>140</v>
      </c>
      <c r="B18" s="76">
        <v>97.41</v>
      </c>
      <c r="C18" s="72" t="s">
        <v>190</v>
      </c>
    </row>
    <row r="19" spans="1:3" ht="51">
      <c r="A19" s="55" t="s">
        <v>141</v>
      </c>
      <c r="B19" s="76">
        <v>2407.29</v>
      </c>
      <c r="C19" s="72" t="s">
        <v>190</v>
      </c>
    </row>
    <row r="20" spans="1:3" ht="51">
      <c r="A20" s="55" t="s">
        <v>142</v>
      </c>
      <c r="B20" s="76">
        <v>412.59</v>
      </c>
      <c r="C20" s="72" t="s">
        <v>190</v>
      </c>
    </row>
    <row r="21" spans="1:3" ht="51">
      <c r="A21" s="55" t="s">
        <v>143</v>
      </c>
      <c r="B21" s="76">
        <v>84.52</v>
      </c>
      <c r="C21" s="72" t="s">
        <v>190</v>
      </c>
    </row>
    <row r="22" spans="1:3" ht="51">
      <c r="A22" s="55" t="s">
        <v>144</v>
      </c>
      <c r="B22" s="76">
        <v>203.78</v>
      </c>
      <c r="C22" s="72" t="s">
        <v>190</v>
      </c>
    </row>
    <row r="23" spans="1:3" ht="51">
      <c r="A23" s="55" t="s">
        <v>145</v>
      </c>
      <c r="B23" s="76">
        <v>241.69</v>
      </c>
      <c r="C23" s="72" t="s">
        <v>190</v>
      </c>
    </row>
    <row r="24" spans="1:3" ht="51">
      <c r="A24" s="55" t="s">
        <v>146</v>
      </c>
      <c r="B24" s="76">
        <v>105.05</v>
      </c>
      <c r="C24" s="72" t="s">
        <v>190</v>
      </c>
    </row>
    <row r="25" spans="1:3" ht="51">
      <c r="A25" s="55" t="s">
        <v>147</v>
      </c>
      <c r="B25" s="76">
        <v>108.48</v>
      </c>
      <c r="C25" s="72" t="s">
        <v>190</v>
      </c>
    </row>
    <row r="26" spans="1:3" ht="51">
      <c r="A26" s="55" t="s">
        <v>148</v>
      </c>
      <c r="B26" s="76">
        <v>98.15</v>
      </c>
      <c r="C26" s="72" t="s">
        <v>190</v>
      </c>
    </row>
    <row r="27" spans="1:3" ht="28.5" customHeight="1">
      <c r="A27" s="55" t="s">
        <v>193</v>
      </c>
      <c r="B27" s="76">
        <v>468</v>
      </c>
      <c r="C27" s="72" t="s">
        <v>190</v>
      </c>
    </row>
    <row r="28" spans="1:3" ht="12.75">
      <c r="A28" s="57" t="s">
        <v>150</v>
      </c>
      <c r="B28" s="76"/>
      <c r="C28" s="72"/>
    </row>
    <row r="29" spans="1:3" ht="51">
      <c r="A29" s="55" t="s">
        <v>151</v>
      </c>
      <c r="B29" s="74">
        <v>1580.29</v>
      </c>
      <c r="C29" s="72" t="s">
        <v>190</v>
      </c>
    </row>
    <row r="30" spans="1:3" ht="51">
      <c r="A30" s="55" t="s">
        <v>152</v>
      </c>
      <c r="B30" s="74">
        <v>1709.84</v>
      </c>
      <c r="C30" s="72" t="s">
        <v>190</v>
      </c>
    </row>
    <row r="31" spans="1:3" ht="51">
      <c r="A31" s="55" t="s">
        <v>153</v>
      </c>
      <c r="B31" s="74">
        <v>2793.54</v>
      </c>
      <c r="C31" s="72" t="s">
        <v>190</v>
      </c>
    </row>
    <row r="32" spans="1:3" ht="38.25">
      <c r="A32" s="55" t="s">
        <v>154</v>
      </c>
      <c r="B32" s="74">
        <v>4286.05</v>
      </c>
      <c r="C32" s="72" t="s">
        <v>190</v>
      </c>
    </row>
    <row r="33" spans="1:3" ht="51">
      <c r="A33" s="55" t="s">
        <v>155</v>
      </c>
      <c r="B33" s="74">
        <v>32025.39</v>
      </c>
      <c r="C33" s="72" t="s">
        <v>190</v>
      </c>
    </row>
    <row r="34" spans="1:3" ht="54" customHeight="1">
      <c r="A34" s="55" t="s">
        <v>156</v>
      </c>
      <c r="B34" s="74">
        <v>13873.17</v>
      </c>
      <c r="C34" s="72" t="s">
        <v>190</v>
      </c>
    </row>
    <row r="35" spans="1:3" ht="56.25" customHeight="1">
      <c r="A35" s="55" t="s">
        <v>157</v>
      </c>
      <c r="B35" s="76">
        <v>311.71</v>
      </c>
      <c r="C35" s="72" t="s">
        <v>190</v>
      </c>
    </row>
    <row r="36" spans="1:3" ht="51">
      <c r="A36" s="55" t="s">
        <v>158</v>
      </c>
      <c r="B36" s="76">
        <v>504.41</v>
      </c>
      <c r="C36" s="72" t="s">
        <v>190</v>
      </c>
    </row>
    <row r="37" spans="1:3" ht="57" customHeight="1">
      <c r="A37" s="55" t="s">
        <v>159</v>
      </c>
      <c r="B37" s="76">
        <v>420.45</v>
      </c>
      <c r="C37" s="72" t="s">
        <v>190</v>
      </c>
    </row>
    <row r="38" spans="1:3" ht="51">
      <c r="A38" s="55" t="s">
        <v>160</v>
      </c>
      <c r="B38" s="76">
        <v>61.54</v>
      </c>
      <c r="C38" s="72" t="s">
        <v>190</v>
      </c>
    </row>
    <row r="39" spans="1:3" ht="51">
      <c r="A39" s="55" t="s">
        <v>161</v>
      </c>
      <c r="B39" s="76">
        <v>43.53</v>
      </c>
      <c r="C39" s="72" t="s">
        <v>190</v>
      </c>
    </row>
    <row r="40" spans="1:3" ht="26.25" customHeight="1">
      <c r="A40" s="55" t="s">
        <v>193</v>
      </c>
      <c r="B40" s="76">
        <v>156</v>
      </c>
      <c r="C40" s="72" t="s">
        <v>190</v>
      </c>
    </row>
    <row r="41" spans="1:3" ht="12.75">
      <c r="A41" s="57" t="s">
        <v>162</v>
      </c>
      <c r="B41" s="76"/>
      <c r="C41" s="72"/>
    </row>
    <row r="42" spans="1:3" ht="25.5">
      <c r="A42" s="55" t="s">
        <v>163</v>
      </c>
      <c r="B42" s="76">
        <v>306.13</v>
      </c>
      <c r="C42" s="72" t="s">
        <v>190</v>
      </c>
    </row>
    <row r="43" spans="1:3" ht="63.75">
      <c r="A43" s="55" t="s">
        <v>164</v>
      </c>
      <c r="B43" s="74">
        <v>2597.26</v>
      </c>
      <c r="C43" s="72" t="s">
        <v>190</v>
      </c>
    </row>
    <row r="44" spans="1:3" ht="51">
      <c r="A44" s="55" t="s">
        <v>165</v>
      </c>
      <c r="B44" s="74">
        <v>1252.24</v>
      </c>
      <c r="C44" s="72" t="s">
        <v>190</v>
      </c>
    </row>
    <row r="45" spans="1:3" ht="27" customHeight="1">
      <c r="A45" s="55" t="s">
        <v>193</v>
      </c>
      <c r="B45" s="76">
        <v>468</v>
      </c>
      <c r="C45" s="72" t="s">
        <v>190</v>
      </c>
    </row>
    <row r="46" spans="1:3" ht="12.75">
      <c r="A46" s="57" t="s">
        <v>166</v>
      </c>
      <c r="B46" s="76"/>
      <c r="C46" s="72"/>
    </row>
    <row r="47" spans="1:3" ht="38.25">
      <c r="A47" s="55" t="s">
        <v>167</v>
      </c>
      <c r="B47" s="74">
        <v>1479.16</v>
      </c>
      <c r="C47" s="72" t="s">
        <v>190</v>
      </c>
    </row>
    <row r="48" spans="1:3" ht="51">
      <c r="A48" s="55" t="s">
        <v>168</v>
      </c>
      <c r="B48" s="74">
        <v>2667.62</v>
      </c>
      <c r="C48" s="72" t="s">
        <v>190</v>
      </c>
    </row>
    <row r="49" spans="1:3" ht="38.25">
      <c r="A49" s="55" t="s">
        <v>169</v>
      </c>
      <c r="B49" s="74">
        <v>6757.23</v>
      </c>
      <c r="C49" s="72" t="s">
        <v>190</v>
      </c>
    </row>
    <row r="50" spans="1:3" ht="51">
      <c r="A50" s="55" t="s">
        <v>170</v>
      </c>
      <c r="B50" s="74">
        <v>33769.97</v>
      </c>
      <c r="C50" s="72" t="s">
        <v>190</v>
      </c>
    </row>
    <row r="51" spans="1:3" ht="38.25">
      <c r="A51" s="55" t="s">
        <v>171</v>
      </c>
      <c r="B51" s="74">
        <v>2243.55</v>
      </c>
      <c r="C51" s="72" t="s">
        <v>190</v>
      </c>
    </row>
    <row r="52" spans="1:3" ht="38.25">
      <c r="A52" s="55" t="s">
        <v>172</v>
      </c>
      <c r="B52" s="74">
        <v>4295.19</v>
      </c>
      <c r="C52" s="72" t="s">
        <v>190</v>
      </c>
    </row>
    <row r="53" spans="1:3" ht="38.25">
      <c r="A53" s="55" t="s">
        <v>173</v>
      </c>
      <c r="B53" s="74">
        <v>1690.08</v>
      </c>
      <c r="C53" s="72" t="s">
        <v>190</v>
      </c>
    </row>
    <row r="54" spans="1:3" ht="38.25">
      <c r="A54" s="55" t="s">
        <v>174</v>
      </c>
      <c r="B54" s="74">
        <v>11191.09</v>
      </c>
      <c r="C54" s="72" t="s">
        <v>190</v>
      </c>
    </row>
    <row r="55" spans="1:3" ht="63.75">
      <c r="A55" s="55" t="s">
        <v>175</v>
      </c>
      <c r="B55" s="74">
        <v>3641.08</v>
      </c>
      <c r="C55" s="72" t="s">
        <v>190</v>
      </c>
    </row>
    <row r="56" spans="1:3" ht="63.75">
      <c r="A56" s="55" t="s">
        <v>176</v>
      </c>
      <c r="B56" s="74">
        <v>2073.17</v>
      </c>
      <c r="C56" s="72" t="s">
        <v>190</v>
      </c>
    </row>
    <row r="57" spans="1:3" ht="63.75">
      <c r="A57" s="55" t="s">
        <v>177</v>
      </c>
      <c r="B57" s="76">
        <v>1079.47</v>
      </c>
      <c r="C57" s="72" t="s">
        <v>190</v>
      </c>
    </row>
    <row r="58" spans="1:3" ht="63.75">
      <c r="A58" s="55" t="s">
        <v>178</v>
      </c>
      <c r="B58" s="76">
        <v>41.21</v>
      </c>
      <c r="C58" s="72" t="s">
        <v>190</v>
      </c>
    </row>
    <row r="59" spans="1:3" ht="63.75">
      <c r="A59" s="55" t="s">
        <v>179</v>
      </c>
      <c r="B59" s="76">
        <v>41.35</v>
      </c>
      <c r="C59" s="72" t="s">
        <v>190</v>
      </c>
    </row>
    <row r="60" spans="1:3" ht="63.75">
      <c r="A60" s="55" t="s">
        <v>180</v>
      </c>
      <c r="B60" s="76">
        <v>25.39</v>
      </c>
      <c r="C60" s="72" t="s">
        <v>190</v>
      </c>
    </row>
    <row r="61" spans="1:3" ht="27.75" customHeight="1">
      <c r="A61" s="55" t="s">
        <v>193</v>
      </c>
      <c r="B61" s="76">
        <v>156</v>
      </c>
      <c r="C61" s="72" t="s">
        <v>190</v>
      </c>
    </row>
    <row r="62" spans="1:3" ht="12.75">
      <c r="A62" s="57" t="s">
        <v>181</v>
      </c>
      <c r="B62" s="76"/>
      <c r="C62" s="72"/>
    </row>
    <row r="63" spans="1:3" ht="25.5">
      <c r="A63" s="55" t="s">
        <v>182</v>
      </c>
      <c r="B63" s="74">
        <v>10489.81</v>
      </c>
      <c r="C63" s="72" t="s">
        <v>190</v>
      </c>
    </row>
    <row r="64" spans="1:3" ht="63.75">
      <c r="A64" s="55" t="s">
        <v>183</v>
      </c>
      <c r="B64" s="76">
        <v>2845.02</v>
      </c>
      <c r="C64" s="72" t="s">
        <v>190</v>
      </c>
    </row>
    <row r="65" spans="1:3" ht="51">
      <c r="A65" s="55" t="s">
        <v>184</v>
      </c>
      <c r="B65" s="76">
        <v>816.65</v>
      </c>
      <c r="C65" s="72" t="s">
        <v>190</v>
      </c>
    </row>
    <row r="66" spans="1:3" ht="27" customHeight="1" thickBot="1">
      <c r="A66" s="58" t="s">
        <v>193</v>
      </c>
      <c r="B66" s="77">
        <v>468</v>
      </c>
      <c r="C66" s="73" t="s">
        <v>190</v>
      </c>
    </row>
  </sheetData>
  <sheetProtection/>
  <mergeCells count="6">
    <mergeCell ref="A9:C9"/>
    <mergeCell ref="B8:C8"/>
    <mergeCell ref="A4:C4"/>
    <mergeCell ref="A5:C5"/>
    <mergeCell ref="B6:C6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34"/>
  <sheetViews>
    <sheetView zoomScalePageLayoutView="0" workbookViewId="0" topLeftCell="A8">
      <selection activeCell="F30" sqref="F30"/>
    </sheetView>
  </sheetViews>
  <sheetFormatPr defaultColWidth="9.140625" defaultRowHeight="12.75"/>
  <cols>
    <col min="1" max="1" width="26.421875" style="0" customWidth="1"/>
    <col min="2" max="2" width="18.7109375" style="0" customWidth="1"/>
    <col min="3" max="3" width="16.28125" style="0" customWidth="1"/>
    <col min="4" max="4" width="23.7109375" style="0" customWidth="1"/>
  </cols>
  <sheetData>
    <row r="1" ht="12.75" hidden="1"/>
    <row r="2" ht="12.75" hidden="1"/>
    <row r="3" ht="12.75" hidden="1"/>
    <row r="4" spans="1:5" ht="12.75" hidden="1">
      <c r="A4" s="31" t="s">
        <v>8</v>
      </c>
      <c r="B4" s="160"/>
      <c r="C4" s="160"/>
      <c r="D4" s="160"/>
      <c r="E4" s="27"/>
    </row>
    <row r="5" spans="1:5" ht="12.75" hidden="1">
      <c r="A5" s="31" t="s">
        <v>9</v>
      </c>
      <c r="B5" s="160"/>
      <c r="C5" s="160"/>
      <c r="D5" s="160"/>
      <c r="E5" s="27"/>
    </row>
    <row r="6" spans="1:5" ht="12.75" hidden="1">
      <c r="A6" s="31" t="s">
        <v>10</v>
      </c>
      <c r="B6" s="160"/>
      <c r="C6" s="160"/>
      <c r="D6" s="160"/>
      <c r="E6" s="27"/>
    </row>
    <row r="7" spans="1:5" ht="12.75" hidden="1">
      <c r="A7" s="31" t="s">
        <v>11</v>
      </c>
      <c r="B7" s="160"/>
      <c r="C7" s="160"/>
      <c r="D7" s="160"/>
      <c r="E7" s="27"/>
    </row>
    <row r="8" spans="1:5" ht="12.75">
      <c r="A8" s="31"/>
      <c r="B8" s="31"/>
      <c r="C8" s="31"/>
      <c r="D8" s="31"/>
      <c r="E8" s="27"/>
    </row>
    <row r="9" spans="1:5" ht="13.5" thickBot="1">
      <c r="A9" s="161" t="s">
        <v>69</v>
      </c>
      <c r="B9" s="161"/>
      <c r="C9" s="161"/>
      <c r="D9" s="161"/>
      <c r="E9" s="27"/>
    </row>
    <row r="10" spans="1:5" ht="12.75">
      <c r="A10" s="162" t="s">
        <v>133</v>
      </c>
      <c r="B10" s="164" t="s">
        <v>70</v>
      </c>
      <c r="C10" s="164" t="s">
        <v>71</v>
      </c>
      <c r="D10" s="166" t="s">
        <v>72</v>
      </c>
      <c r="E10" s="27"/>
    </row>
    <row r="11" spans="1:5" ht="43.5" customHeight="1">
      <c r="A11" s="163"/>
      <c r="B11" s="165"/>
      <c r="C11" s="165"/>
      <c r="D11" s="167"/>
      <c r="E11" s="27"/>
    </row>
    <row r="12" spans="1:5" ht="13.5" customHeight="1" hidden="1" thickBot="1">
      <c r="A12" s="170" t="s">
        <v>134</v>
      </c>
      <c r="B12" s="171"/>
      <c r="C12" s="171"/>
      <c r="D12" s="172"/>
      <c r="E12" s="27"/>
    </row>
    <row r="13" spans="1:5" ht="42" customHeight="1">
      <c r="A13" s="32" t="s">
        <v>73</v>
      </c>
      <c r="B13" s="168"/>
      <c r="C13" s="168"/>
      <c r="D13" s="169"/>
      <c r="E13" s="27"/>
    </row>
    <row r="14" spans="1:5" ht="51" customHeight="1">
      <c r="A14" s="32" t="s">
        <v>74</v>
      </c>
      <c r="B14" s="168" t="s">
        <v>75</v>
      </c>
      <c r="C14" s="168"/>
      <c r="D14" s="169"/>
      <c r="E14" s="27"/>
    </row>
    <row r="15" spans="1:5" ht="57" customHeight="1">
      <c r="A15" s="32" t="s">
        <v>76</v>
      </c>
      <c r="B15" s="168" t="s">
        <v>77</v>
      </c>
      <c r="C15" s="168"/>
      <c r="D15" s="169"/>
      <c r="E15" s="27"/>
    </row>
    <row r="16" spans="1:5" ht="114.75" customHeight="1">
      <c r="A16" s="32" t="s">
        <v>78</v>
      </c>
      <c r="B16" s="168" t="s">
        <v>79</v>
      </c>
      <c r="C16" s="168"/>
      <c r="D16" s="169"/>
      <c r="E16" s="27"/>
    </row>
    <row r="17" spans="1:5" ht="27" customHeight="1">
      <c r="A17" s="32" t="s">
        <v>80</v>
      </c>
      <c r="B17" s="168"/>
      <c r="C17" s="168"/>
      <c r="D17" s="169"/>
      <c r="E17" s="27"/>
    </row>
    <row r="18" spans="1:5" ht="36.75" customHeight="1">
      <c r="A18" s="32" t="s">
        <v>81</v>
      </c>
      <c r="B18" s="168"/>
      <c r="C18" s="168"/>
      <c r="D18" s="169"/>
      <c r="E18" s="27"/>
    </row>
    <row r="19" spans="1:5" ht="38.25" customHeight="1">
      <c r="A19" s="32" t="s">
        <v>82</v>
      </c>
      <c r="B19" s="168" t="s">
        <v>83</v>
      </c>
      <c r="C19" s="168"/>
      <c r="D19" s="169"/>
      <c r="E19" s="27"/>
    </row>
    <row r="20" spans="1:5" ht="25.5" customHeight="1">
      <c r="A20" s="32" t="s">
        <v>84</v>
      </c>
      <c r="B20" s="168" t="s">
        <v>85</v>
      </c>
      <c r="C20" s="168"/>
      <c r="D20" s="169"/>
      <c r="E20" s="27"/>
    </row>
    <row r="21" spans="1:5" ht="42.75" customHeight="1">
      <c r="A21" s="32" t="s">
        <v>86</v>
      </c>
      <c r="B21" s="168" t="s">
        <v>87</v>
      </c>
      <c r="C21" s="168"/>
      <c r="D21" s="169"/>
      <c r="E21" s="27"/>
    </row>
    <row r="22" spans="1:5" ht="51" customHeight="1">
      <c r="A22" s="32" t="s">
        <v>88</v>
      </c>
      <c r="B22" s="168" t="s">
        <v>89</v>
      </c>
      <c r="C22" s="168"/>
      <c r="D22" s="169"/>
      <c r="E22" s="27"/>
    </row>
    <row r="23" spans="1:5" ht="41.25" customHeight="1">
      <c r="A23" s="32" t="s">
        <v>90</v>
      </c>
      <c r="B23" s="168" t="s">
        <v>91</v>
      </c>
      <c r="C23" s="168"/>
      <c r="D23" s="169"/>
      <c r="E23" s="27"/>
    </row>
    <row r="24" spans="1:5" ht="36.75" customHeight="1">
      <c r="A24" s="32" t="s">
        <v>92</v>
      </c>
      <c r="B24" s="168" t="s">
        <v>93</v>
      </c>
      <c r="C24" s="168"/>
      <c r="D24" s="169"/>
      <c r="E24" s="27"/>
    </row>
    <row r="25" spans="1:5" ht="51" customHeight="1">
      <c r="A25" s="32" t="s">
        <v>94</v>
      </c>
      <c r="B25" s="168" t="s">
        <v>95</v>
      </c>
      <c r="C25" s="168"/>
      <c r="D25" s="169"/>
      <c r="E25" s="27"/>
    </row>
    <row r="26" spans="1:5" ht="38.25" customHeight="1">
      <c r="A26" s="32" t="s">
        <v>96</v>
      </c>
      <c r="B26" s="168" t="s">
        <v>97</v>
      </c>
      <c r="C26" s="168"/>
      <c r="D26" s="169"/>
      <c r="E26" s="27"/>
    </row>
    <row r="27" spans="1:5" ht="57" customHeight="1">
      <c r="A27" s="32" t="s">
        <v>98</v>
      </c>
      <c r="B27" s="168" t="s">
        <v>99</v>
      </c>
      <c r="C27" s="168"/>
      <c r="D27" s="169"/>
      <c r="E27" s="27"/>
    </row>
    <row r="28" spans="1:5" ht="57.75" customHeight="1" thickBot="1">
      <c r="A28" s="33" t="s">
        <v>100</v>
      </c>
      <c r="B28" s="173"/>
      <c r="C28" s="173"/>
      <c r="D28" s="174"/>
      <c r="E28" s="27"/>
    </row>
    <row r="29" spans="1:5" ht="45" customHeight="1">
      <c r="A29" s="36"/>
      <c r="B29" s="36"/>
      <c r="C29" s="36"/>
      <c r="D29" s="36"/>
      <c r="E29" s="27"/>
    </row>
    <row r="30" spans="1:5" ht="39.75" customHeight="1">
      <c r="A30" s="35"/>
      <c r="B30" s="35"/>
      <c r="C30" s="35"/>
      <c r="D30" s="35"/>
      <c r="E30" s="27"/>
    </row>
    <row r="31" spans="1:5" ht="48" customHeight="1">
      <c r="A31" s="34"/>
      <c r="B31" s="34"/>
      <c r="C31" s="34"/>
      <c r="D31" s="34"/>
      <c r="E31" s="27"/>
    </row>
    <row r="32" spans="1:5" ht="47.25" customHeight="1">
      <c r="A32" s="34"/>
      <c r="B32" s="34"/>
      <c r="C32" s="34"/>
      <c r="D32" s="34"/>
      <c r="E32" s="27"/>
    </row>
    <row r="33" spans="1:5" ht="42" customHeight="1">
      <c r="A33" s="35"/>
      <c r="B33" s="35"/>
      <c r="C33" s="35"/>
      <c r="D33" s="35"/>
      <c r="E33" s="27"/>
    </row>
    <row r="34" spans="1:5" ht="25.5" customHeight="1">
      <c r="A34" s="35"/>
      <c r="B34" s="35"/>
      <c r="C34" s="35"/>
      <c r="D34" s="35"/>
      <c r="E34" s="27"/>
    </row>
  </sheetData>
  <sheetProtection/>
  <mergeCells count="24">
    <mergeCell ref="B28:D28"/>
    <mergeCell ref="B24:D24"/>
    <mergeCell ref="B25:D25"/>
    <mergeCell ref="B26:D26"/>
    <mergeCell ref="B27:D27"/>
    <mergeCell ref="B5:D5"/>
    <mergeCell ref="B6:D6"/>
    <mergeCell ref="B7:D7"/>
    <mergeCell ref="B16:D18"/>
    <mergeCell ref="B22:D22"/>
    <mergeCell ref="B23:D23"/>
    <mergeCell ref="B19:D19"/>
    <mergeCell ref="B20:D20"/>
    <mergeCell ref="B21:D21"/>
    <mergeCell ref="A12:D12"/>
    <mergeCell ref="B14:D14"/>
    <mergeCell ref="B15:D15"/>
    <mergeCell ref="B13:D13"/>
    <mergeCell ref="B4:D4"/>
    <mergeCell ref="A9:D9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73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24.140625" style="0" customWidth="1"/>
    <col min="2" max="2" width="11.28125" style="0" customWidth="1"/>
    <col min="3" max="3" width="7.28125" style="0" customWidth="1"/>
    <col min="4" max="4" width="5.00390625" style="0" customWidth="1"/>
    <col min="5" max="5" width="4.7109375" style="0" customWidth="1"/>
    <col min="6" max="6" width="5.421875" style="0" customWidth="1"/>
    <col min="7" max="7" width="5.57421875" style="0" customWidth="1"/>
    <col min="8" max="8" width="7.8515625" style="0" customWidth="1"/>
    <col min="9" max="9" width="6.8515625" style="0" customWidth="1"/>
    <col min="10" max="10" width="5.421875" style="0" customWidth="1"/>
    <col min="11" max="11" width="6.57421875" style="0" customWidth="1"/>
    <col min="12" max="12" width="6.7109375" style="0" customWidth="1"/>
    <col min="13" max="13" width="15.8515625" style="0" customWidth="1"/>
  </cols>
  <sheetData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.75" hidden="1">
      <c r="A4" s="10" t="s">
        <v>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41"/>
      <c r="O4" s="9"/>
    </row>
    <row r="5" spans="1:15" ht="12.75" hidden="1">
      <c r="A5" s="10" t="s">
        <v>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41"/>
      <c r="O5" s="9"/>
    </row>
    <row r="6" spans="1:15" ht="12.75" hidden="1">
      <c r="A6" s="10" t="s">
        <v>10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41"/>
      <c r="O6" s="9"/>
    </row>
    <row r="7" spans="1:15" ht="12.75" hidden="1">
      <c r="A7" s="10" t="s">
        <v>11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41"/>
      <c r="O7" s="9"/>
    </row>
    <row r="8" spans="1:15" ht="12.75" customHeight="1" hidden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1"/>
      <c r="O8" s="9"/>
    </row>
    <row r="9" spans="1:15" ht="12.7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41"/>
      <c r="O9" s="9"/>
    </row>
    <row r="10" spans="1:15" ht="12.7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41"/>
      <c r="O10" s="9"/>
    </row>
    <row r="11" spans="1:15" ht="12.7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41"/>
      <c r="O11" s="9"/>
    </row>
    <row r="12" spans="1:15" ht="12.7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41"/>
      <c r="O12" s="9"/>
    </row>
    <row r="13" spans="1:15" ht="12.75">
      <c r="A13" s="175" t="s">
        <v>188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0"/>
      <c r="N13" s="41"/>
      <c r="O13" s="9"/>
    </row>
    <row r="14" spans="1:15" ht="13.5" thickBo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50" t="s">
        <v>101</v>
      </c>
      <c r="N14" s="41"/>
      <c r="O14" s="9"/>
    </row>
    <row r="15" spans="1:15" ht="24" customHeight="1">
      <c r="A15" s="176" t="s">
        <v>102</v>
      </c>
      <c r="B15" s="178" t="s">
        <v>187</v>
      </c>
      <c r="C15" s="180" t="s">
        <v>189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1" t="s">
        <v>67</v>
      </c>
      <c r="N15" s="52"/>
      <c r="O15" s="53"/>
    </row>
    <row r="16" spans="1:15" ht="12.75">
      <c r="A16" s="177"/>
      <c r="B16" s="179"/>
      <c r="C16" s="183" t="s">
        <v>103</v>
      </c>
      <c r="D16" s="183"/>
      <c r="E16" s="183"/>
      <c r="F16" s="183"/>
      <c r="G16" s="183"/>
      <c r="H16" s="183" t="s">
        <v>104</v>
      </c>
      <c r="I16" s="183"/>
      <c r="J16" s="183"/>
      <c r="K16" s="183"/>
      <c r="L16" s="183"/>
      <c r="M16" s="182"/>
      <c r="N16" s="52"/>
      <c r="O16" s="53"/>
    </row>
    <row r="17" spans="1:15" ht="12.75">
      <c r="A17" s="177"/>
      <c r="B17" s="179"/>
      <c r="C17" s="37" t="s">
        <v>105</v>
      </c>
      <c r="D17" s="37" t="s">
        <v>106</v>
      </c>
      <c r="E17" s="37" t="s">
        <v>107</v>
      </c>
      <c r="F17" s="37" t="s">
        <v>108</v>
      </c>
      <c r="G17" s="37" t="s">
        <v>109</v>
      </c>
      <c r="H17" s="37" t="s">
        <v>105</v>
      </c>
      <c r="I17" s="37" t="s">
        <v>106</v>
      </c>
      <c r="J17" s="37" t="s">
        <v>107</v>
      </c>
      <c r="K17" s="37" t="s">
        <v>108</v>
      </c>
      <c r="L17" s="37" t="s">
        <v>109</v>
      </c>
      <c r="M17" s="182"/>
      <c r="N17" s="52"/>
      <c r="O17" s="53"/>
    </row>
    <row r="18" spans="1:15" ht="12.75">
      <c r="A18" s="62" t="s">
        <v>68</v>
      </c>
      <c r="B18" s="63">
        <f>SUM(B20:B73)</f>
        <v>250573.48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84"/>
      <c r="N18" s="52"/>
      <c r="O18" s="53"/>
    </row>
    <row r="19" spans="1:15" ht="12.75">
      <c r="A19" s="65" t="s">
        <v>149</v>
      </c>
      <c r="B19" s="85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84"/>
      <c r="N19" s="52"/>
      <c r="O19" s="53"/>
    </row>
    <row r="20" spans="1:15" ht="38.25">
      <c r="A20" s="66" t="s">
        <v>135</v>
      </c>
      <c r="B20" s="67">
        <v>15322.64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84"/>
      <c r="N20" s="52"/>
      <c r="O20" s="53"/>
    </row>
    <row r="21" spans="1:15" ht="127.5">
      <c r="A21" s="66" t="s">
        <v>136</v>
      </c>
      <c r="B21" s="67">
        <v>20724.67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4"/>
      <c r="N21" s="52"/>
      <c r="O21" s="53"/>
    </row>
    <row r="22" spans="1:15" ht="51">
      <c r="A22" s="66" t="s">
        <v>137</v>
      </c>
      <c r="B22" s="67">
        <v>9285.87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84"/>
      <c r="N22" s="54"/>
      <c r="O22" s="53"/>
    </row>
    <row r="23" spans="1:15" ht="63.75">
      <c r="A23" s="66" t="s">
        <v>138</v>
      </c>
      <c r="B23" s="67">
        <v>35095.48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84"/>
      <c r="N23" s="53"/>
      <c r="O23" s="53"/>
    </row>
    <row r="24" spans="1:15" ht="51">
      <c r="A24" s="66" t="s">
        <v>139</v>
      </c>
      <c r="B24" s="67">
        <v>17757.27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84"/>
      <c r="N24" s="53"/>
      <c r="O24" s="53"/>
    </row>
    <row r="25" spans="1:15" ht="114.75">
      <c r="A25" s="66" t="s">
        <v>140</v>
      </c>
      <c r="B25" s="64">
        <v>97.41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84"/>
      <c r="N25" s="53"/>
      <c r="O25" s="53"/>
    </row>
    <row r="26" spans="1:13" ht="114.75">
      <c r="A26" s="66" t="s">
        <v>141</v>
      </c>
      <c r="B26" s="64">
        <v>2407.29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84"/>
    </row>
    <row r="27" spans="1:13" ht="114.75">
      <c r="A27" s="66" t="s">
        <v>142</v>
      </c>
      <c r="B27" s="64">
        <v>412.59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84"/>
    </row>
    <row r="28" spans="1:13" ht="114.75">
      <c r="A28" s="66" t="s">
        <v>143</v>
      </c>
      <c r="B28" s="64">
        <v>84.52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84"/>
    </row>
    <row r="29" spans="1:13" ht="114.75">
      <c r="A29" s="66" t="s">
        <v>144</v>
      </c>
      <c r="B29" s="64">
        <v>203.78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84"/>
    </row>
    <row r="30" spans="1:13" ht="114.75">
      <c r="A30" s="66" t="s">
        <v>145</v>
      </c>
      <c r="B30" s="64">
        <v>241.69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84"/>
    </row>
    <row r="31" spans="1:13" ht="114.75">
      <c r="A31" s="66" t="s">
        <v>146</v>
      </c>
      <c r="B31" s="64">
        <v>105.05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84"/>
    </row>
    <row r="32" spans="1:13" ht="114.75">
      <c r="A32" s="66" t="s">
        <v>147</v>
      </c>
      <c r="B32" s="64">
        <v>108.48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84"/>
    </row>
    <row r="33" spans="1:13" ht="114.75">
      <c r="A33" s="66" t="s">
        <v>148</v>
      </c>
      <c r="B33" s="64">
        <v>98.15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84"/>
    </row>
    <row r="34" spans="1:13" ht="51">
      <c r="A34" s="66" t="s">
        <v>186</v>
      </c>
      <c r="B34" s="64">
        <v>468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84"/>
    </row>
    <row r="35" spans="1:13" ht="12.75">
      <c r="A35" s="65" t="s">
        <v>150</v>
      </c>
      <c r="B35" s="68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84"/>
    </row>
    <row r="36" spans="1:13" ht="89.25">
      <c r="A36" s="66" t="s">
        <v>151</v>
      </c>
      <c r="B36" s="67">
        <v>1580.29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84"/>
    </row>
    <row r="37" spans="1:13" ht="89.25">
      <c r="A37" s="66" t="s">
        <v>152</v>
      </c>
      <c r="B37" s="67">
        <v>1709.84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84"/>
    </row>
    <row r="38" spans="1:13" ht="89.25">
      <c r="A38" s="66" t="s">
        <v>153</v>
      </c>
      <c r="B38" s="67">
        <v>2793.54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84"/>
    </row>
    <row r="39" spans="1:13" ht="89.25">
      <c r="A39" s="66" t="s">
        <v>154</v>
      </c>
      <c r="B39" s="67">
        <v>4286.05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84"/>
    </row>
    <row r="40" spans="1:13" ht="76.5">
      <c r="A40" s="66" t="s">
        <v>155</v>
      </c>
      <c r="B40" s="67">
        <v>32025.39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84"/>
    </row>
    <row r="41" spans="1:13" ht="114.75">
      <c r="A41" s="66" t="s">
        <v>156</v>
      </c>
      <c r="B41" s="67">
        <v>13873.17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84"/>
    </row>
    <row r="42" spans="1:13" ht="114.75">
      <c r="A42" s="66" t="s">
        <v>157</v>
      </c>
      <c r="B42" s="64">
        <v>311.71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84"/>
    </row>
    <row r="43" spans="1:13" ht="114.75">
      <c r="A43" s="66" t="s">
        <v>158</v>
      </c>
      <c r="B43" s="64">
        <v>504.41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84"/>
    </row>
    <row r="44" spans="1:13" ht="114.75">
      <c r="A44" s="66" t="s">
        <v>159</v>
      </c>
      <c r="B44" s="64">
        <v>420.45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84"/>
    </row>
    <row r="45" spans="1:13" ht="114.75">
      <c r="A45" s="66" t="s">
        <v>160</v>
      </c>
      <c r="B45" s="64">
        <v>61.54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84"/>
    </row>
    <row r="46" spans="1:13" ht="102">
      <c r="A46" s="66" t="s">
        <v>161</v>
      </c>
      <c r="B46" s="64">
        <v>43.53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84"/>
    </row>
    <row r="47" spans="1:13" ht="51">
      <c r="A47" s="66" t="s">
        <v>186</v>
      </c>
      <c r="B47" s="64">
        <v>156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84"/>
    </row>
    <row r="48" spans="1:13" ht="12.75">
      <c r="A48" s="65" t="s">
        <v>162</v>
      </c>
      <c r="B48" s="68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84"/>
    </row>
    <row r="49" spans="1:13" ht="51">
      <c r="A49" s="66" t="s">
        <v>163</v>
      </c>
      <c r="B49" s="64">
        <v>306.13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84"/>
    </row>
    <row r="50" spans="1:13" ht="127.5">
      <c r="A50" s="66" t="s">
        <v>164</v>
      </c>
      <c r="B50" s="67">
        <v>2597.26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84"/>
    </row>
    <row r="51" spans="1:13" ht="114.75">
      <c r="A51" s="66" t="s">
        <v>165</v>
      </c>
      <c r="B51" s="67">
        <v>1252.24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84"/>
    </row>
    <row r="52" spans="1:13" ht="51">
      <c r="A52" s="66" t="s">
        <v>186</v>
      </c>
      <c r="B52" s="64">
        <v>468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84"/>
    </row>
    <row r="53" spans="1:13" ht="12.75">
      <c r="A53" s="65" t="s">
        <v>166</v>
      </c>
      <c r="B53" s="68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84"/>
    </row>
    <row r="54" spans="1:13" ht="63.75">
      <c r="A54" s="66" t="s">
        <v>167</v>
      </c>
      <c r="B54" s="67">
        <v>1479.16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84"/>
    </row>
    <row r="55" spans="1:13" ht="76.5">
      <c r="A55" s="66" t="s">
        <v>168</v>
      </c>
      <c r="B55" s="67">
        <v>2667.62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84"/>
    </row>
    <row r="56" spans="1:13" ht="63.75">
      <c r="A56" s="66" t="s">
        <v>169</v>
      </c>
      <c r="B56" s="67">
        <v>6757.23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84"/>
    </row>
    <row r="57" spans="1:13" ht="89.25">
      <c r="A57" s="66" t="s">
        <v>170</v>
      </c>
      <c r="B57" s="67">
        <v>33769.97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84"/>
    </row>
    <row r="58" spans="1:13" ht="51">
      <c r="A58" s="66" t="s">
        <v>171</v>
      </c>
      <c r="B58" s="67">
        <v>2243.55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84"/>
    </row>
    <row r="59" spans="1:13" ht="51">
      <c r="A59" s="66" t="s">
        <v>172</v>
      </c>
      <c r="B59" s="67">
        <v>4295.19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84"/>
    </row>
    <row r="60" spans="1:13" ht="76.5">
      <c r="A60" s="66" t="s">
        <v>173</v>
      </c>
      <c r="B60" s="67">
        <v>1690.08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84"/>
    </row>
    <row r="61" spans="1:13" ht="76.5">
      <c r="A61" s="66" t="s">
        <v>174</v>
      </c>
      <c r="B61" s="67">
        <v>11191.09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84"/>
    </row>
    <row r="62" spans="1:13" ht="140.25">
      <c r="A62" s="66" t="s">
        <v>175</v>
      </c>
      <c r="B62" s="67">
        <v>3641.08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84"/>
    </row>
    <row r="63" spans="1:13" ht="140.25">
      <c r="A63" s="66" t="s">
        <v>176</v>
      </c>
      <c r="B63" s="67">
        <v>2073.17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84"/>
    </row>
    <row r="64" spans="1:13" ht="127.5">
      <c r="A64" s="66" t="s">
        <v>177</v>
      </c>
      <c r="B64" s="64">
        <v>1079.47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84"/>
    </row>
    <row r="65" spans="1:13" ht="127.5">
      <c r="A65" s="66" t="s">
        <v>178</v>
      </c>
      <c r="B65" s="64">
        <v>41.21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84"/>
    </row>
    <row r="66" spans="1:13" ht="127.5">
      <c r="A66" s="66" t="s">
        <v>179</v>
      </c>
      <c r="B66" s="64">
        <v>41.35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84"/>
    </row>
    <row r="67" spans="1:13" ht="140.25">
      <c r="A67" s="66" t="s">
        <v>180</v>
      </c>
      <c r="B67" s="64">
        <v>25.39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84"/>
    </row>
    <row r="68" spans="1:13" ht="51">
      <c r="A68" s="66" t="s">
        <v>186</v>
      </c>
      <c r="B68" s="64">
        <v>156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84"/>
    </row>
    <row r="69" spans="1:13" ht="12.75">
      <c r="A69" s="65" t="s">
        <v>181</v>
      </c>
      <c r="B69" s="68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84"/>
    </row>
    <row r="70" spans="1:13" ht="38.25">
      <c r="A70" s="66" t="s">
        <v>182</v>
      </c>
      <c r="B70" s="67">
        <v>10489.81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84"/>
    </row>
    <row r="71" spans="1:13" ht="127.5">
      <c r="A71" s="66" t="s">
        <v>183</v>
      </c>
      <c r="B71" s="64">
        <v>2845.02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84"/>
    </row>
    <row r="72" spans="1:13" ht="102">
      <c r="A72" s="66" t="s">
        <v>184</v>
      </c>
      <c r="B72" s="64">
        <v>816.65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84"/>
    </row>
    <row r="73" spans="1:13" ht="51.75" thickBot="1">
      <c r="A73" s="69" t="s">
        <v>186</v>
      </c>
      <c r="B73" s="70">
        <v>468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7"/>
    </row>
  </sheetData>
  <sheetProtection/>
  <mergeCells count="12">
    <mergeCell ref="A15:A17"/>
    <mergeCell ref="B15:B17"/>
    <mergeCell ref="C15:L15"/>
    <mergeCell ref="M15:M17"/>
    <mergeCell ref="C16:G16"/>
    <mergeCell ref="H16:L16"/>
    <mergeCell ref="A13:L13"/>
    <mergeCell ref="A14:L14"/>
    <mergeCell ref="B4:M4"/>
    <mergeCell ref="B5:M5"/>
    <mergeCell ref="B6:M6"/>
    <mergeCell ref="B7:M7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po4</cp:lastModifiedBy>
  <cp:lastPrinted>2012-04-02T05:39:26Z</cp:lastPrinted>
  <dcterms:created xsi:type="dcterms:W3CDTF">1996-10-08T23:32:33Z</dcterms:created>
  <dcterms:modified xsi:type="dcterms:W3CDTF">2013-01-21T04:40:02Z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